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6 - údržby\1.část\k.ú. Ponava, Komárov, Staré Brno, Veveří, Trnitá, Štýřice, Stránice 2026\ZD\"/>
    </mc:Choice>
  </mc:AlternateContent>
  <xr:revisionPtr revIDLastSave="0" documentId="13_ncr:1_{03FA049D-B064-42DC-98D5-1C5D8F97ED09}" xr6:coauthVersionLast="47" xr6:coauthVersionMax="47" xr10:uidLastSave="{00000000-0000-0000-0000-000000000000}"/>
  <bookViews>
    <workbookView xWindow="-120" yWindow="-120" windowWidth="29040" windowHeight="15840" activeTab="4" xr2:uid="{74D28601-FA8E-44E6-8208-A001BAA3F63D}"/>
  </bookViews>
  <sheets>
    <sheet name="Ponava" sheetId="22" r:id="rId1"/>
    <sheet name="Staré Brno" sheetId="13" r:id="rId2"/>
    <sheet name="Komárov" sheetId="21" r:id="rId3"/>
    <sheet name="Štýřice" sheetId="14" r:id="rId4"/>
    <sheet name="Trnitá" sheetId="15" r:id="rId5"/>
    <sheet name="Stránice" sheetId="19" r:id="rId6"/>
    <sheet name="Veveří" sheetId="16" r:id="rId7"/>
    <sheet name="REKAPITULACE" sheetId="1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6" l="1"/>
  <c r="D12" i="16"/>
  <c r="D12" i="19"/>
  <c r="D13" i="15"/>
  <c r="D18" i="14"/>
  <c r="D26" i="13"/>
  <c r="D39" i="22"/>
  <c r="D19" i="19"/>
  <c r="D34" i="13"/>
  <c r="B53" i="22"/>
  <c r="D53" i="22" s="1"/>
  <c r="E53" i="22" s="1"/>
  <c r="D54" i="22"/>
  <c r="E54" i="22" s="1"/>
  <c r="B54" i="22"/>
  <c r="D46" i="22"/>
  <c r="E55" i="22" l="1"/>
  <c r="E56" i="22" l="1"/>
  <c r="E57" i="22" s="1"/>
  <c r="B6" i="18"/>
  <c r="D10" i="21" l="1"/>
  <c r="B17" i="21" l="1"/>
  <c r="D17" i="21" s="1"/>
  <c r="E17" i="21" s="1"/>
  <c r="E18" i="21" s="1"/>
  <c r="B7" i="18" s="1"/>
  <c r="B24" i="19"/>
  <c r="D24" i="19" s="1"/>
  <c r="E24" i="19" s="1"/>
  <c r="B25" i="19"/>
  <c r="D25" i="19" s="1"/>
  <c r="E25" i="19" s="1"/>
  <c r="B41" i="13"/>
  <c r="D41" i="13" s="1"/>
  <c r="E41" i="13" s="1"/>
  <c r="E26" i="19" l="1"/>
  <c r="C7" i="18"/>
  <c r="D7" i="18" s="1"/>
  <c r="E19" i="21"/>
  <c r="E20" i="21" s="1"/>
  <c r="B40" i="13" l="1"/>
  <c r="D40" i="13" s="1"/>
  <c r="E40" i="13" s="1"/>
  <c r="E42" i="13" s="1"/>
  <c r="C6" i="18" l="1"/>
  <c r="D6" i="18" s="1"/>
  <c r="B30" i="16" l="1"/>
  <c r="D30" i="16" s="1"/>
  <c r="E30" i="16" s="1"/>
  <c r="D19" i="15"/>
  <c r="B32" i="15" s="1"/>
  <c r="D32" i="15" s="1"/>
  <c r="E32" i="15" s="1"/>
  <c r="D25" i="15"/>
  <c r="B33" i="15" s="1"/>
  <c r="D33" i="15" s="1"/>
  <c r="E33" i="15" s="1"/>
  <c r="B10" i="18" l="1"/>
  <c r="C10" i="18" s="1"/>
  <c r="D10" i="18" s="1"/>
  <c r="E27" i="19"/>
  <c r="E28" i="19" s="1"/>
  <c r="B31" i="15"/>
  <c r="D31" i="15" s="1"/>
  <c r="E31" i="15" s="1"/>
  <c r="E34" i="15" s="1"/>
  <c r="B29" i="16"/>
  <c r="D29" i="16" s="1"/>
  <c r="E29" i="16" l="1"/>
  <c r="E31" i="16" s="1"/>
  <c r="B11" i="18" l="1"/>
  <c r="C11" i="18" s="1"/>
  <c r="D11" i="18" s="1"/>
  <c r="E32" i="16"/>
  <c r="E33" i="16" s="1"/>
  <c r="B9" i="18"/>
  <c r="C9" i="18" l="1"/>
  <c r="D9" i="18" s="1"/>
  <c r="E35" i="15"/>
  <c r="E36" i="15" s="1"/>
  <c r="B25" i="14"/>
  <c r="D25" i="14" s="1"/>
  <c r="E25" i="14" s="1"/>
  <c r="E26" i="14" l="1"/>
  <c r="E27" i="14" l="1"/>
  <c r="E28" i="14" s="1"/>
  <c r="B8" i="18"/>
  <c r="C8" i="18" l="1"/>
  <c r="D8" i="18" s="1"/>
  <c r="E43" i="13" l="1"/>
  <c r="E44" i="13" s="1"/>
  <c r="B5" i="18"/>
  <c r="D12" i="18" s="1"/>
  <c r="C5" i="18" l="1"/>
  <c r="D13" i="18" s="1"/>
  <c r="D5" i="18" l="1"/>
  <c r="D14" i="18" s="1"/>
</calcChain>
</file>

<file path=xl/sharedStrings.xml><?xml version="1.0" encoding="utf-8"?>
<sst xmlns="http://schemas.openxmlformats.org/spreadsheetml/2006/main" count="359" uniqueCount="128">
  <si>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</si>
  <si>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</si>
  <si>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</si>
  <si>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</si>
  <si>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</si>
  <si>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</si>
  <si>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</si>
  <si>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DRUH PLNĚNÍ</t>
  </si>
  <si>
    <t>A</t>
  </si>
  <si>
    <t>DPH 21 %</t>
  </si>
  <si>
    <t>Příloha č. 2</t>
  </si>
  <si>
    <t>REKAPITULACE CENY</t>
  </si>
  <si>
    <t>CENA CELKEM ZA CELÉ PLNĚNÍ</t>
  </si>
  <si>
    <t>CENA CELKEM           1 PLNĚNÍ</t>
  </si>
  <si>
    <t xml:space="preserve">MJ/M2 </t>
  </si>
  <si>
    <t>SOUPIS POZEMKŮ - k.ú. STARÉ BRNO - REKAPITULACE CENY</t>
  </si>
  <si>
    <t>STARÉ BRNO</t>
  </si>
  <si>
    <t>962/1</t>
  </si>
  <si>
    <t>1145/1</t>
  </si>
  <si>
    <t xml:space="preserve">CENA/MJ </t>
  </si>
  <si>
    <t>SOUPIS POZEMKŮ - k.ú. ŠTÝŘICE - REKAPITULACE CENY</t>
  </si>
  <si>
    <t>ŠTÝŘICE</t>
  </si>
  <si>
    <t>60/9</t>
  </si>
  <si>
    <t>60/18</t>
  </si>
  <si>
    <t>1697/7</t>
  </si>
  <si>
    <t>1697/16</t>
  </si>
  <si>
    <t>1697/17</t>
  </si>
  <si>
    <t>SOUPIS POZEMKŮ - k.ú. TRNITÁ - REKAPITULACE CENY</t>
  </si>
  <si>
    <t>TRNITÁ</t>
  </si>
  <si>
    <t>SOUPIS POZEMKŮ - k.ú. VEVEŘÍ - REKAPITULACE CENY</t>
  </si>
  <si>
    <t>VEVEŘÍ</t>
  </si>
  <si>
    <t>724/7</t>
  </si>
  <si>
    <t>739/1</t>
  </si>
  <si>
    <t>740/1</t>
  </si>
  <si>
    <t>447/1</t>
  </si>
  <si>
    <t>SOUPIS POZEMKŮ - k.ú. STRÁNICE - REKAPITULACE CENY</t>
  </si>
  <si>
    <t>STRÁNICE</t>
  </si>
  <si>
    <t>pokos</t>
  </si>
  <si>
    <t xml:space="preserve">Poznámka </t>
  </si>
  <si>
    <t>pokos, nálety</t>
  </si>
  <si>
    <t>pokos, sběr odpadu</t>
  </si>
  <si>
    <t>pokos,nálety</t>
  </si>
  <si>
    <t>DPH 21%</t>
  </si>
  <si>
    <t>CENA CELKEM VČETNĚ DPH</t>
  </si>
  <si>
    <t>CELKEM DPH 21 %</t>
  </si>
  <si>
    <t>REKAPITULACE CELKOVÉ CENY ZAKÁZKY</t>
  </si>
  <si>
    <t>Staré Brno</t>
  </si>
  <si>
    <t>Štýřice</t>
  </si>
  <si>
    <t>Trnitá</t>
  </si>
  <si>
    <t>Stránice</t>
  </si>
  <si>
    <t>Veveří</t>
  </si>
  <si>
    <t>1500/76</t>
  </si>
  <si>
    <t>1500/77</t>
  </si>
  <si>
    <t>883/1</t>
  </si>
  <si>
    <t>883/3</t>
  </si>
  <si>
    <t>883/4</t>
  </si>
  <si>
    <t>1166/3</t>
  </si>
  <si>
    <t>výhrab listí</t>
  </si>
  <si>
    <t>B</t>
  </si>
  <si>
    <t>A.) 4 x pokos, jednorázové odstranění náletových dřevin, sběr odpadu,  ekologická likvidace veškerého odpadu</t>
  </si>
  <si>
    <t>C.) jarní a podzimní výhrab listí</t>
  </si>
  <si>
    <t>B.) 6x pokos, ekologická likvidace veškerého odpadu</t>
  </si>
  <si>
    <t>C</t>
  </si>
  <si>
    <t xml:space="preserve"> pokos,nálety,sběr odpadu</t>
  </si>
  <si>
    <t xml:space="preserve"> pokos,nálety</t>
  </si>
  <si>
    <t>145/2</t>
  </si>
  <si>
    <t>154/1</t>
  </si>
  <si>
    <t>739/1 - pouze svah kolem komunikace</t>
  </si>
  <si>
    <t>740/1 - pouze kolem garáží</t>
  </si>
  <si>
    <t>1753/1</t>
  </si>
  <si>
    <t>1754/3</t>
  </si>
  <si>
    <t>1760/6</t>
  </si>
  <si>
    <t>B.) podzimní výhrab listí</t>
  </si>
  <si>
    <t>Ponava</t>
  </si>
  <si>
    <t>Komárov</t>
  </si>
  <si>
    <t>PONAVA - Rybníček 11</t>
  </si>
  <si>
    <t>600/1</t>
  </si>
  <si>
    <t>605/1</t>
  </si>
  <si>
    <t>425/1</t>
  </si>
  <si>
    <t>426/2</t>
  </si>
  <si>
    <t>pokos,nálety,okr. porost,odpad</t>
  </si>
  <si>
    <t>pokos, nálety,odpad</t>
  </si>
  <si>
    <t>SOUPIS POZEMKŮ - k.ú. KOMÁROV - REKAPITULACE CENY</t>
  </si>
  <si>
    <t>A.) 4 x pokos, sběr odpadu,  ekologická likvidace veškerého odpadu</t>
  </si>
  <si>
    <t>214/4</t>
  </si>
  <si>
    <t>214/10</t>
  </si>
  <si>
    <t>KOMÁROV-Lomená 48</t>
  </si>
  <si>
    <t>SOUPIS POZEMKŮ - k.ú. PONAVA  - REKAPITULACE CENY</t>
  </si>
  <si>
    <t>Poznámka</t>
  </si>
  <si>
    <t>PONAVA</t>
  </si>
  <si>
    <t>802/7</t>
  </si>
  <si>
    <t>pouze skládka - odpad</t>
  </si>
  <si>
    <t>809/1</t>
  </si>
  <si>
    <t>809/8</t>
  </si>
  <si>
    <t>809/9</t>
  </si>
  <si>
    <t>809/10</t>
  </si>
  <si>
    <t>814/14</t>
  </si>
  <si>
    <t>1075/3</t>
  </si>
  <si>
    <t>1075/5</t>
  </si>
  <si>
    <t>1076/2</t>
  </si>
  <si>
    <t>1077/6</t>
  </si>
  <si>
    <t>1078/4</t>
  </si>
  <si>
    <t>1078/5</t>
  </si>
  <si>
    <t>1079/2</t>
  </si>
  <si>
    <t>1079/3</t>
  </si>
  <si>
    <t>1079/5</t>
  </si>
  <si>
    <t>1081/7</t>
  </si>
  <si>
    <t>1081/8</t>
  </si>
  <si>
    <t>1081/9</t>
  </si>
  <si>
    <t>1081/10</t>
  </si>
  <si>
    <t>1081/11</t>
  </si>
  <si>
    <t>1084/5</t>
  </si>
  <si>
    <t>1084/6</t>
  </si>
  <si>
    <t>1084/7</t>
  </si>
  <si>
    <t>1084/8</t>
  </si>
  <si>
    <t>834/3</t>
  </si>
  <si>
    <t>834/20</t>
  </si>
  <si>
    <t>834/27</t>
  </si>
  <si>
    <t>M2</t>
  </si>
  <si>
    <t>CENA/MJ</t>
  </si>
  <si>
    <t>PONAVA - Rybníček</t>
  </si>
  <si>
    <t>B.) jarní a podzimní výhrab listí</t>
  </si>
  <si>
    <t>pokos, nálety, sběr odpadu</t>
  </si>
  <si>
    <t>svahy po vnějším obvodu stadionu - pokos,nálety,odpad</t>
  </si>
  <si>
    <t>pokos,nálety,odpad</t>
  </si>
  <si>
    <t>pouze odpad</t>
  </si>
  <si>
    <t>pokos,nálety, odpad</t>
  </si>
  <si>
    <t xml:space="preserve">A.) 4 x pokos,  jednorázové odstranění náletových dřevin, 2x údržba okrasného porostu, sběr odpadu, odvoz a ekologická likvidace veškerého odpadu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</si>
</sst>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3" fontId="3" fillId="0" borderId="1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3" fontId="3" fillId="0" borderId="2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3" fontId="3" fillId="0" borderId="25" xfId="0" applyNumberFormat="1" applyFont="1" applyFill="1" applyBorder="1" applyAlignment="1">
      <alignment horizontal="center" vertical="center"/>
    </xf>
    <xf numFmtId="4" fontId="0" fillId="3" borderId="2" xfId="0" applyNumberFormat="1" applyFill="1" applyBorder="1"/>
    <xf numFmtId="0" fontId="1" fillId="0" borderId="12" xfId="0" applyFont="1" applyFill="1" applyBorder="1" applyAlignment="1">
      <alignment horizontal="center" vertical="center" wrapText="1"/>
    </xf>
    <xf numFmtId="4" fontId="0" fillId="0" borderId="26" xfId="0" applyNumberFormat="1" applyBorder="1"/>
    <xf numFmtId="4" fontId="1" fillId="0" borderId="27" xfId="0" applyNumberFormat="1" applyFont="1" applyBorder="1"/>
    <xf numFmtId="4" fontId="1" fillId="0" borderId="26" xfId="0" applyNumberFormat="1" applyFont="1" applyBorder="1"/>
    <xf numFmtId="4" fontId="1" fillId="0" borderId="28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3" borderId="31" xfId="0" applyNumberFormat="1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4" fontId="0" fillId="0" borderId="4" xfId="0" applyNumberFormat="1" applyBorder="1"/>
    <xf numFmtId="4" fontId="1" fillId="0" borderId="4" xfId="0" applyNumberFormat="1" applyFont="1" applyBorder="1"/>
    <xf numFmtId="4" fontId="1" fillId="0" borderId="38" xfId="0" applyNumberFormat="1" applyFont="1" applyBorder="1"/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4" fontId="1" fillId="0" borderId="41" xfId="0" applyNumberFormat="1" applyFont="1" applyBorder="1"/>
    <xf numFmtId="0" fontId="1" fillId="0" borderId="44" xfId="0" applyFon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4" fontId="0" fillId="3" borderId="45" xfId="0" applyNumberFormat="1" applyFill="1" applyBorder="1"/>
    <xf numFmtId="4" fontId="0" fillId="0" borderId="38" xfId="0" applyNumberFormat="1" applyBorder="1"/>
    <xf numFmtId="4" fontId="0" fillId="0" borderId="46" xfId="0" applyNumberFormat="1" applyBorder="1"/>
    <xf numFmtId="0" fontId="2" fillId="0" borderId="4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 vertical="center" wrapText="1"/>
    </xf>
    <xf numFmtId="4" fontId="0" fillId="3" borderId="23" xfId="0" applyNumberFormat="1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4" fontId="0" fillId="3" borderId="45" xfId="0" applyNumberFormat="1" applyFont="1" applyFill="1" applyBorder="1" applyAlignment="1">
      <alignment horizontal="center" vertical="center"/>
    </xf>
    <xf numFmtId="3" fontId="0" fillId="0" borderId="31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3" fontId="0" fillId="0" borderId="45" xfId="0" applyNumberFormat="1" applyFont="1" applyBorder="1" applyAlignment="1">
      <alignment horizontal="center" vertical="center"/>
    </xf>
    <xf numFmtId="0" fontId="1" fillId="0" borderId="48" xfId="0" applyFon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4" fontId="0" fillId="3" borderId="47" xfId="0" applyNumberFormat="1" applyFill="1" applyBorder="1"/>
    <xf numFmtId="4" fontId="0" fillId="0" borderId="30" xfId="0" applyNumberFormat="1" applyBorder="1"/>
    <xf numFmtId="4" fontId="0" fillId="0" borderId="20" xfId="0" applyNumberFormat="1" applyBorder="1"/>
    <xf numFmtId="0" fontId="2" fillId="0" borderId="1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41" xfId="0" applyFont="1" applyFill="1" applyBorder="1" applyAlignment="1">
      <alignment horizontal="center"/>
    </xf>
    <xf numFmtId="0" fontId="0" fillId="0" borderId="12" xfId="0" applyBorder="1"/>
    <xf numFmtId="0" fontId="2" fillId="2" borderId="4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3" fontId="3" fillId="2" borderId="22" xfId="0" applyNumberFormat="1" applyFont="1" applyFill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/>
    </xf>
    <xf numFmtId="0" fontId="2" fillId="0" borderId="4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3" fontId="3" fillId="2" borderId="29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/>
    </xf>
    <xf numFmtId="3" fontId="3" fillId="2" borderId="20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3" fontId="1" fillId="0" borderId="54" xfId="0" applyNumberFormat="1" applyFont="1" applyBorder="1" applyAlignment="1">
      <alignment horizontal="center"/>
    </xf>
    <xf numFmtId="0" fontId="0" fillId="0" borderId="53" xfId="0" applyBorder="1"/>
    <xf numFmtId="0" fontId="2" fillId="0" borderId="7" xfId="0" applyFont="1" applyBorder="1" applyAlignment="1">
      <alignment horizontal="center" vertical="center" wrapText="1"/>
    </xf>
    <xf numFmtId="3" fontId="3" fillId="0" borderId="56" xfId="0" applyNumberFormat="1" applyFont="1" applyFill="1" applyBorder="1" applyAlignment="1">
      <alignment horizontal="center" vertical="center"/>
    </xf>
    <xf numFmtId="3" fontId="3" fillId="2" borderId="46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/>
    </xf>
    <xf numFmtId="3" fontId="0" fillId="0" borderId="57" xfId="0" applyNumberFormat="1" applyBorder="1" applyAlignment="1">
      <alignment horizontal="center"/>
    </xf>
    <xf numFmtId="4" fontId="0" fillId="3" borderId="57" xfId="0" applyNumberFormat="1" applyFill="1" applyBorder="1"/>
    <xf numFmtId="4" fontId="0" fillId="0" borderId="53" xfId="0" applyNumberFormat="1" applyBorder="1"/>
    <xf numFmtId="4" fontId="0" fillId="0" borderId="54" xfId="0" applyNumberFormat="1" applyBorder="1"/>
    <xf numFmtId="3" fontId="0" fillId="0" borderId="31" xfId="0" applyNumberFormat="1" applyBorder="1" applyAlignment="1">
      <alignment horizontal="center"/>
    </xf>
    <xf numFmtId="4" fontId="0" fillId="3" borderId="31" xfId="0" applyNumberFormat="1" applyFill="1" applyBorder="1"/>
    <xf numFmtId="4" fontId="0" fillId="0" borderId="27" xfId="0" applyNumberFormat="1" applyBorder="1"/>
    <xf numFmtId="0" fontId="2" fillId="0" borderId="58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3" fontId="3" fillId="0" borderId="38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4" fontId="0" fillId="0" borderId="41" xfId="0" applyNumberFormat="1" applyBorder="1"/>
    <xf numFmtId="0" fontId="3" fillId="2" borderId="4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/>
    </xf>
    <xf numFmtId="4" fontId="0" fillId="0" borderId="27" xfId="0" applyNumberFormat="1" applyFont="1" applyFill="1" applyBorder="1" applyAlignment="1">
      <alignment horizontal="right" vertical="center" wrapText="1"/>
    </xf>
    <xf numFmtId="4" fontId="0" fillId="0" borderId="26" xfId="0" applyNumberFormat="1" applyFont="1" applyFill="1" applyBorder="1" applyAlignment="1">
      <alignment horizontal="right" vertical="center" wrapText="1"/>
    </xf>
    <xf numFmtId="4" fontId="0" fillId="0" borderId="28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Border="1" applyAlignment="1">
      <alignment horizontal="right" vertical="center" wrapText="1"/>
    </xf>
    <xf numFmtId="4" fontId="0" fillId="0" borderId="5" xfId="0" applyNumberFormat="1" applyFont="1" applyBorder="1" applyAlignment="1">
      <alignment horizontal="right" vertical="center" wrapText="1"/>
    </xf>
    <xf numFmtId="4" fontId="0" fillId="0" borderId="38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/>
    </xf>
    <xf numFmtId="0" fontId="3" fillId="0" borderId="26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18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3" fontId="0" fillId="0" borderId="25" xfId="0" applyNumberFormat="1" applyBorder="1" applyAlignment="1">
      <alignment horizontal="center"/>
    </xf>
    <xf numFmtId="4" fontId="0" fillId="0" borderId="16" xfId="0" applyNumberFormat="1" applyBorder="1"/>
    <xf numFmtId="4" fontId="1" fillId="0" borderId="5" xfId="0" applyNumberFormat="1" applyFont="1" applyBorder="1"/>
    <xf numFmtId="0" fontId="2" fillId="2" borderId="44" xfId="0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4" fontId="0" fillId="3" borderId="54" xfId="0" applyNumberFormat="1" applyFill="1" applyBorder="1"/>
    <xf numFmtId="4" fontId="0" fillId="3" borderId="20" xfId="0" applyNumberFormat="1" applyFill="1" applyBorder="1"/>
    <xf numFmtId="3" fontId="0" fillId="0" borderId="59" xfId="0" applyNumberFormat="1" applyBorder="1" applyAlignment="1">
      <alignment horizontal="center"/>
    </xf>
    <xf numFmtId="4" fontId="0" fillId="0" borderId="52" xfId="0" applyNumberFormat="1" applyBorder="1"/>
    <xf numFmtId="4" fontId="0" fillId="0" borderId="60" xfId="0" applyNumberFormat="1" applyBorder="1"/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4" fontId="1" fillId="0" borderId="32" xfId="0" applyNumberFormat="1" applyFont="1" applyBorder="1" applyAlignment="1">
      <alignment horizontal="center" vertical="center" wrapText="1"/>
    </xf>
    <xf numFmtId="4" fontId="0" fillId="0" borderId="20" xfId="0" applyNumberFormat="1" applyBorder="1" applyAlignment="1">
      <alignment horizontal="right"/>
    </xf>
    <xf numFmtId="4" fontId="0" fillId="0" borderId="29" xfId="0" applyNumberFormat="1" applyBorder="1" applyAlignment="1">
      <alignment horizontal="right"/>
    </xf>
    <xf numFmtId="4" fontId="0" fillId="0" borderId="22" xfId="0" applyNumberFormat="1" applyBorder="1" applyAlignment="1">
      <alignment horizontal="right"/>
    </xf>
    <xf numFmtId="4" fontId="0" fillId="0" borderId="46" xfId="0" applyNumberFormat="1" applyBorder="1" applyAlignment="1">
      <alignment horizontal="right"/>
    </xf>
    <xf numFmtId="0" fontId="1" fillId="0" borderId="43" xfId="0" applyFont="1" applyBorder="1" applyAlignment="1">
      <alignment horizontal="center" vertical="center" wrapText="1"/>
    </xf>
    <xf numFmtId="4" fontId="0" fillId="0" borderId="29" xfId="0" applyNumberFormat="1" applyBorder="1"/>
    <xf numFmtId="4" fontId="0" fillId="0" borderId="22" xfId="0" applyNumberFormat="1" applyBorder="1"/>
    <xf numFmtId="0" fontId="3" fillId="0" borderId="22" xfId="0" applyFont="1" applyFill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2" fillId="0" borderId="3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2" fillId="0" borderId="32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3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24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2" fillId="0" borderId="22" xfId="0" applyFont="1" applyBorder="1" applyAlignment="1">
      <alignment horizontal="center" vertical="center"/>
    </xf>
    <xf numFmtId="0" fontId="4" fillId="0" borderId="51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27" xfId="0" applyFont="1" applyBorder="1" applyAlignment="1">
      <alignment horizontal="left"/>
    </xf>
    <xf numFmtId="0" fontId="2" fillId="0" borderId="3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B71B7-6D72-4297-A900-7CB8C1A8A939}">
  <dimension ref="A1:E57"/>
  <sheetViews>
    <sheetView topLeftCell="A31" workbookViewId="0">
      <selection activeCell="E8" sqref="E8"/>
    </sheetView>
  </sheetViews>
  <sheetFormatPr defaultColWidth="16.7109375" defaultRowHeight="15" x14ac:dyDescent="0.25"/>
  <cols>
    <col min="1" max="1" width="13.7109375" customWidth="1"/>
    <col min="2" max="2" width="14" customWidth="1"/>
    <col min="3" max="3" width="14.140625" customWidth="1"/>
    <col min="4" max="4" width="14" customWidth="1"/>
    <col min="5" max="5" width="29.28515625" customWidth="1"/>
  </cols>
  <sheetData>
    <row r="1" spans="1:5" x14ac:dyDescent="0.25">
      <c r="E1" s="9" t="s">
        <v>10</v>
      </c>
    </row>
    <row r="3" spans="1:5" x14ac:dyDescent="0.25">
      <c r="A3" s="187" t="s">
        <v>87</v>
      </c>
      <c r="B3" s="187"/>
      <c r="C3" s="187"/>
      <c r="D3" s="187"/>
      <c r="E3" s="187"/>
    </row>
    <row r="4" spans="1:5" x14ac:dyDescent="0.25">
      <c r="A4" s="125"/>
      <c r="B4" s="125"/>
      <c r="C4" s="125"/>
      <c r="D4" s="125"/>
    </row>
    <row r="5" spans="1:5" ht="29.25" customHeight="1" x14ac:dyDescent="0.25">
      <c r="A5" s="188" t="s">
        <v>127</v>
      </c>
      <c r="B5" s="188"/>
      <c r="C5" s="188"/>
      <c r="D5" s="188"/>
      <c r="E5" s="188"/>
    </row>
    <row r="6" spans="1:5" ht="15.75" thickBot="1" x14ac:dyDescent="0.3"/>
    <row r="7" spans="1:5" ht="26.25" thickBot="1" x14ac:dyDescent="0.3">
      <c r="A7" s="2" t="s">
        <v>0</v>
      </c>
      <c r="B7" s="1" t="s">
        <v>1</v>
      </c>
      <c r="C7" s="126" t="s">
        <v>2</v>
      </c>
      <c r="D7" s="70" t="s">
        <v>3</v>
      </c>
      <c r="E7" s="65" t="s">
        <v>88</v>
      </c>
    </row>
    <row r="8" spans="1:5" x14ac:dyDescent="0.25">
      <c r="A8" s="182" t="s">
        <v>120</v>
      </c>
      <c r="B8" s="153" t="s">
        <v>76</v>
      </c>
      <c r="C8" s="146">
        <v>1927</v>
      </c>
      <c r="D8" s="78">
        <v>800</v>
      </c>
      <c r="E8" s="139" t="s">
        <v>80</v>
      </c>
    </row>
    <row r="9" spans="1:5" ht="15.75" thickBot="1" x14ac:dyDescent="0.3">
      <c r="A9" s="183"/>
      <c r="B9" s="154" t="s">
        <v>77</v>
      </c>
      <c r="C9" s="147">
        <v>734</v>
      </c>
      <c r="D9" s="94">
        <v>734</v>
      </c>
      <c r="E9" s="137" t="s">
        <v>80</v>
      </c>
    </row>
    <row r="10" spans="1:5" x14ac:dyDescent="0.25">
      <c r="A10" s="189" t="s">
        <v>89</v>
      </c>
      <c r="B10" s="155" t="s">
        <v>90</v>
      </c>
      <c r="C10" s="148">
        <v>1460</v>
      </c>
      <c r="D10" s="76">
        <v>1460</v>
      </c>
      <c r="E10" s="138" t="s">
        <v>91</v>
      </c>
    </row>
    <row r="11" spans="1:5" ht="26.25" x14ac:dyDescent="0.25">
      <c r="A11" s="189"/>
      <c r="B11" s="156" t="s">
        <v>92</v>
      </c>
      <c r="C11" s="149">
        <v>34170</v>
      </c>
      <c r="D11" s="72">
        <v>3500</v>
      </c>
      <c r="E11" s="128" t="s">
        <v>123</v>
      </c>
    </row>
    <row r="12" spans="1:5" x14ac:dyDescent="0.25">
      <c r="A12" s="189"/>
      <c r="B12" s="157" t="s">
        <v>93</v>
      </c>
      <c r="C12" s="149">
        <v>6115</v>
      </c>
      <c r="D12" s="72">
        <v>6115</v>
      </c>
      <c r="E12" s="77" t="s">
        <v>124</v>
      </c>
    </row>
    <row r="13" spans="1:5" x14ac:dyDescent="0.25">
      <c r="A13" s="189"/>
      <c r="B13" s="157" t="s">
        <v>94</v>
      </c>
      <c r="C13" s="149">
        <v>757</v>
      </c>
      <c r="D13" s="72">
        <v>757</v>
      </c>
      <c r="E13" s="77" t="s">
        <v>124</v>
      </c>
    </row>
    <row r="14" spans="1:5" x14ac:dyDescent="0.25">
      <c r="A14" s="189"/>
      <c r="B14" s="157" t="s">
        <v>95</v>
      </c>
      <c r="C14" s="149">
        <v>501</v>
      </c>
      <c r="D14" s="72">
        <v>501</v>
      </c>
      <c r="E14" s="77" t="s">
        <v>124</v>
      </c>
    </row>
    <row r="15" spans="1:5" x14ac:dyDescent="0.25">
      <c r="A15" s="189"/>
      <c r="B15" s="157" t="s">
        <v>96</v>
      </c>
      <c r="C15" s="149">
        <v>493</v>
      </c>
      <c r="D15" s="72">
        <v>493</v>
      </c>
      <c r="E15" s="77" t="s">
        <v>124</v>
      </c>
    </row>
    <row r="16" spans="1:5" x14ac:dyDescent="0.25">
      <c r="A16" s="189"/>
      <c r="B16" s="157" t="s">
        <v>97</v>
      </c>
      <c r="C16" s="149">
        <v>1401</v>
      </c>
      <c r="D16" s="72">
        <v>1401</v>
      </c>
      <c r="E16" s="77" t="s">
        <v>124</v>
      </c>
    </row>
    <row r="17" spans="1:5" x14ac:dyDescent="0.25">
      <c r="A17" s="189"/>
      <c r="B17" s="157" t="s">
        <v>98</v>
      </c>
      <c r="C17" s="149">
        <v>397</v>
      </c>
      <c r="D17" s="72">
        <v>150</v>
      </c>
      <c r="E17" s="77" t="s">
        <v>124</v>
      </c>
    </row>
    <row r="18" spans="1:5" x14ac:dyDescent="0.25">
      <c r="A18" s="189"/>
      <c r="B18" s="157" t="s">
        <v>99</v>
      </c>
      <c r="C18" s="149">
        <v>239</v>
      </c>
      <c r="D18" s="72">
        <v>239</v>
      </c>
      <c r="E18" s="77" t="s">
        <v>124</v>
      </c>
    </row>
    <row r="19" spans="1:5" x14ac:dyDescent="0.25">
      <c r="A19" s="189"/>
      <c r="B19" s="157" t="s">
        <v>100</v>
      </c>
      <c r="C19" s="149">
        <v>1476</v>
      </c>
      <c r="D19" s="72">
        <v>1476</v>
      </c>
      <c r="E19" s="77" t="s">
        <v>124</v>
      </c>
    </row>
    <row r="20" spans="1:5" x14ac:dyDescent="0.25">
      <c r="A20" s="189"/>
      <c r="B20" s="157" t="s">
        <v>101</v>
      </c>
      <c r="C20" s="149">
        <v>430</v>
      </c>
      <c r="D20" s="72">
        <v>430</v>
      </c>
      <c r="E20" s="77" t="s">
        <v>124</v>
      </c>
    </row>
    <row r="21" spans="1:5" x14ac:dyDescent="0.25">
      <c r="A21" s="189"/>
      <c r="B21" s="157" t="s">
        <v>102</v>
      </c>
      <c r="C21" s="149">
        <v>227</v>
      </c>
      <c r="D21" s="72">
        <v>227</v>
      </c>
      <c r="E21" s="77" t="s">
        <v>124</v>
      </c>
    </row>
    <row r="22" spans="1:5" x14ac:dyDescent="0.25">
      <c r="A22" s="189"/>
      <c r="B22" s="157" t="s">
        <v>103</v>
      </c>
      <c r="C22" s="149">
        <v>1833</v>
      </c>
      <c r="D22" s="72">
        <v>1833</v>
      </c>
      <c r="E22" s="77" t="s">
        <v>124</v>
      </c>
    </row>
    <row r="23" spans="1:5" x14ac:dyDescent="0.25">
      <c r="A23" s="189"/>
      <c r="B23" s="157" t="s">
        <v>104</v>
      </c>
      <c r="C23" s="149">
        <v>426</v>
      </c>
      <c r="D23" s="72">
        <v>426</v>
      </c>
      <c r="E23" s="77" t="s">
        <v>124</v>
      </c>
    </row>
    <row r="24" spans="1:5" x14ac:dyDescent="0.25">
      <c r="A24" s="189"/>
      <c r="B24" s="157" t="s">
        <v>105</v>
      </c>
      <c r="C24" s="149">
        <v>429</v>
      </c>
      <c r="D24" s="72">
        <v>429</v>
      </c>
      <c r="E24" s="77" t="s">
        <v>124</v>
      </c>
    </row>
    <row r="25" spans="1:5" x14ac:dyDescent="0.25">
      <c r="A25" s="189"/>
      <c r="B25" s="157" t="s">
        <v>106</v>
      </c>
      <c r="C25" s="149">
        <v>4326</v>
      </c>
      <c r="D25" s="72">
        <v>4326</v>
      </c>
      <c r="E25" s="127" t="s">
        <v>125</v>
      </c>
    </row>
    <row r="26" spans="1:5" x14ac:dyDescent="0.25">
      <c r="A26" s="189"/>
      <c r="B26" s="157" t="s">
        <v>107</v>
      </c>
      <c r="C26" s="149">
        <v>765</v>
      </c>
      <c r="D26" s="72">
        <v>765</v>
      </c>
      <c r="E26" s="77" t="s">
        <v>124</v>
      </c>
    </row>
    <row r="27" spans="1:5" x14ac:dyDescent="0.25">
      <c r="A27" s="189"/>
      <c r="B27" s="157" t="s">
        <v>108</v>
      </c>
      <c r="C27" s="149">
        <v>794</v>
      </c>
      <c r="D27" s="72">
        <v>794</v>
      </c>
      <c r="E27" s="77" t="s">
        <v>124</v>
      </c>
    </row>
    <row r="28" spans="1:5" x14ac:dyDescent="0.25">
      <c r="A28" s="189"/>
      <c r="B28" s="157" t="s">
        <v>109</v>
      </c>
      <c r="C28" s="149">
        <v>496</v>
      </c>
      <c r="D28" s="72">
        <v>496</v>
      </c>
      <c r="E28" s="77" t="s">
        <v>124</v>
      </c>
    </row>
    <row r="29" spans="1:5" x14ac:dyDescent="0.25">
      <c r="A29" s="189"/>
      <c r="B29" s="157" t="s">
        <v>110</v>
      </c>
      <c r="C29" s="149">
        <v>340</v>
      </c>
      <c r="D29" s="72">
        <v>340</v>
      </c>
      <c r="E29" s="77" t="s">
        <v>124</v>
      </c>
    </row>
    <row r="30" spans="1:5" x14ac:dyDescent="0.25">
      <c r="A30" s="189"/>
      <c r="B30" s="157">
        <v>1082</v>
      </c>
      <c r="C30" s="149">
        <v>137</v>
      </c>
      <c r="D30" s="72">
        <v>137</v>
      </c>
      <c r="E30" s="77" t="s">
        <v>124</v>
      </c>
    </row>
    <row r="31" spans="1:5" x14ac:dyDescent="0.25">
      <c r="A31" s="189"/>
      <c r="B31" s="157">
        <v>1083</v>
      </c>
      <c r="C31" s="149">
        <v>146</v>
      </c>
      <c r="D31" s="72">
        <v>146</v>
      </c>
      <c r="E31" s="77" t="s">
        <v>124</v>
      </c>
    </row>
    <row r="32" spans="1:5" x14ac:dyDescent="0.25">
      <c r="A32" s="189"/>
      <c r="B32" s="157" t="s">
        <v>111</v>
      </c>
      <c r="C32" s="149">
        <v>2693</v>
      </c>
      <c r="D32" s="72">
        <v>2693</v>
      </c>
      <c r="E32" s="77" t="s">
        <v>124</v>
      </c>
    </row>
    <row r="33" spans="1:5" x14ac:dyDescent="0.25">
      <c r="A33" s="189"/>
      <c r="B33" s="157" t="s">
        <v>112</v>
      </c>
      <c r="C33" s="149">
        <v>4177</v>
      </c>
      <c r="D33" s="72">
        <v>4177</v>
      </c>
      <c r="E33" s="77" t="s">
        <v>124</v>
      </c>
    </row>
    <row r="34" spans="1:5" x14ac:dyDescent="0.25">
      <c r="A34" s="189"/>
      <c r="B34" s="157" t="s">
        <v>113</v>
      </c>
      <c r="C34" s="149">
        <v>144</v>
      </c>
      <c r="D34" s="72">
        <v>144</v>
      </c>
      <c r="E34" s="77" t="s">
        <v>124</v>
      </c>
    </row>
    <row r="35" spans="1:5" x14ac:dyDescent="0.25">
      <c r="A35" s="189"/>
      <c r="B35" s="157" t="s">
        <v>114</v>
      </c>
      <c r="C35" s="149">
        <v>248</v>
      </c>
      <c r="D35" s="72">
        <v>248</v>
      </c>
      <c r="E35" s="77" t="s">
        <v>124</v>
      </c>
    </row>
    <row r="36" spans="1:5" x14ac:dyDescent="0.25">
      <c r="A36" s="189"/>
      <c r="B36" s="155" t="s">
        <v>115</v>
      </c>
      <c r="C36" s="150">
        <v>7607</v>
      </c>
      <c r="D36" s="76">
        <v>6533</v>
      </c>
      <c r="E36" s="77" t="s">
        <v>39</v>
      </c>
    </row>
    <row r="37" spans="1:5" x14ac:dyDescent="0.25">
      <c r="A37" s="189"/>
      <c r="B37" s="157" t="s">
        <v>116</v>
      </c>
      <c r="C37" s="151">
        <v>12950</v>
      </c>
      <c r="D37" s="72">
        <v>7000</v>
      </c>
      <c r="E37" s="77" t="s">
        <v>39</v>
      </c>
    </row>
    <row r="38" spans="1:5" ht="15.75" thickBot="1" x14ac:dyDescent="0.3">
      <c r="A38" s="190"/>
      <c r="B38" s="154" t="s">
        <v>117</v>
      </c>
      <c r="C38" s="152">
        <v>4577</v>
      </c>
      <c r="D38" s="94">
        <v>4577</v>
      </c>
      <c r="E38" s="137" t="s">
        <v>39</v>
      </c>
    </row>
    <row r="39" spans="1:5" ht="16.5" thickBot="1" x14ac:dyDescent="0.3">
      <c r="A39" s="179" t="s">
        <v>6</v>
      </c>
      <c r="B39" s="191"/>
      <c r="C39" s="192"/>
      <c r="D39" s="73">
        <f>SUM(D8:D38)</f>
        <v>53347</v>
      </c>
      <c r="E39" s="69"/>
    </row>
    <row r="40" spans="1:5" ht="15.75" x14ac:dyDescent="0.25">
      <c r="A40" s="129"/>
      <c r="B40" s="129"/>
      <c r="C40" s="129"/>
      <c r="D40" s="129"/>
    </row>
    <row r="41" spans="1:5" ht="15.75" x14ac:dyDescent="0.25">
      <c r="A41" s="42" t="s">
        <v>72</v>
      </c>
      <c r="B41" s="3"/>
      <c r="C41" s="3"/>
      <c r="D41" s="14"/>
    </row>
    <row r="42" spans="1:5" ht="16.5" thickBot="1" x14ac:dyDescent="0.3">
      <c r="A42" s="3"/>
      <c r="B42" s="3"/>
      <c r="C42" s="3"/>
      <c r="D42" s="14"/>
    </row>
    <row r="43" spans="1:5" ht="26.25" thickBot="1" x14ac:dyDescent="0.3">
      <c r="A43" s="75" t="s">
        <v>0</v>
      </c>
      <c r="B43" s="106" t="s">
        <v>1</v>
      </c>
      <c r="C43" s="87" t="s">
        <v>2</v>
      </c>
      <c r="D43" s="88" t="s">
        <v>3</v>
      </c>
      <c r="E43" s="89" t="s">
        <v>38</v>
      </c>
    </row>
    <row r="44" spans="1:5" x14ac:dyDescent="0.25">
      <c r="A44" s="178" t="s">
        <v>75</v>
      </c>
      <c r="B44" s="140" t="s">
        <v>76</v>
      </c>
      <c r="C44" s="18">
        <v>1927</v>
      </c>
      <c r="D44" s="78">
        <v>800</v>
      </c>
      <c r="E44" s="95" t="s">
        <v>57</v>
      </c>
    </row>
    <row r="45" spans="1:5" ht="15.75" thickBot="1" x14ac:dyDescent="0.3">
      <c r="A45" s="178"/>
      <c r="B45" s="136" t="s">
        <v>77</v>
      </c>
      <c r="C45" s="93">
        <v>734</v>
      </c>
      <c r="D45" s="94">
        <v>734</v>
      </c>
      <c r="E45" s="97" t="s">
        <v>57</v>
      </c>
    </row>
    <row r="46" spans="1:5" ht="16.5" thickBot="1" x14ac:dyDescent="0.3">
      <c r="A46" s="179" t="s">
        <v>6</v>
      </c>
      <c r="B46" s="180"/>
      <c r="C46" s="181"/>
      <c r="D46" s="90">
        <f>SUM(D44:D45)</f>
        <v>1534</v>
      </c>
      <c r="E46" s="91"/>
    </row>
    <row r="47" spans="1:5" ht="15.75" x14ac:dyDescent="0.25">
      <c r="A47" s="129"/>
      <c r="B47" s="129"/>
      <c r="C47" s="129"/>
      <c r="D47" s="129"/>
    </row>
    <row r="48" spans="1:5" ht="15.75" x14ac:dyDescent="0.25">
      <c r="A48" s="129"/>
      <c r="B48" s="129"/>
      <c r="C48" s="129"/>
      <c r="D48" s="129"/>
    </row>
    <row r="49" spans="1:5" ht="15.75" x14ac:dyDescent="0.25">
      <c r="A49" s="129"/>
      <c r="B49" s="129"/>
      <c r="C49" s="129"/>
      <c r="D49" s="129"/>
    </row>
    <row r="50" spans="1:5" x14ac:dyDescent="0.25">
      <c r="A50" s="187" t="s">
        <v>11</v>
      </c>
      <c r="B50" s="187"/>
      <c r="C50" s="187"/>
      <c r="D50" s="187"/>
      <c r="E50" s="187"/>
    </row>
    <row r="51" spans="1:5" ht="15.75" thickBot="1" x14ac:dyDescent="0.3">
      <c r="A51" s="8"/>
    </row>
    <row r="52" spans="1:5" ht="30.75" thickBot="1" x14ac:dyDescent="0.3">
      <c r="A52" s="6" t="s">
        <v>7</v>
      </c>
      <c r="B52" s="130" t="s">
        <v>118</v>
      </c>
      <c r="C52" s="131" t="s">
        <v>119</v>
      </c>
      <c r="D52" s="132" t="s">
        <v>13</v>
      </c>
      <c r="E52" s="25" t="s">
        <v>12</v>
      </c>
    </row>
    <row r="53" spans="1:5" x14ac:dyDescent="0.25">
      <c r="A53" s="36" t="s">
        <v>8</v>
      </c>
      <c r="B53" s="133">
        <f>D39</f>
        <v>53347</v>
      </c>
      <c r="C53" s="142"/>
      <c r="D53" s="134">
        <f>B53*C53</f>
        <v>0</v>
      </c>
      <c r="E53" s="37">
        <f>D53*4</f>
        <v>0</v>
      </c>
    </row>
    <row r="54" spans="1:5" ht="15.75" thickBot="1" x14ac:dyDescent="0.3">
      <c r="A54" s="98" t="s">
        <v>58</v>
      </c>
      <c r="B54" s="143">
        <f>D46</f>
        <v>1534</v>
      </c>
      <c r="C54" s="141"/>
      <c r="D54" s="144">
        <f>B54*C54</f>
        <v>0</v>
      </c>
      <c r="E54" s="145">
        <f>D54</f>
        <v>0</v>
      </c>
    </row>
    <row r="55" spans="1:5" x14ac:dyDescent="0.25">
      <c r="A55" s="184" t="s">
        <v>4</v>
      </c>
      <c r="B55" s="185"/>
      <c r="C55" s="185"/>
      <c r="D55" s="186"/>
      <c r="E55" s="38">
        <f>E54+E53</f>
        <v>0</v>
      </c>
    </row>
    <row r="56" spans="1:5" x14ac:dyDescent="0.25">
      <c r="A56" s="172" t="s">
        <v>9</v>
      </c>
      <c r="B56" s="173"/>
      <c r="C56" s="173"/>
      <c r="D56" s="174"/>
      <c r="E56" s="135">
        <f>E55/100*21</f>
        <v>0</v>
      </c>
    </row>
    <row r="57" spans="1:5" ht="15.75" thickBot="1" x14ac:dyDescent="0.3">
      <c r="A57" s="175" t="s">
        <v>5</v>
      </c>
      <c r="B57" s="176"/>
      <c r="C57" s="176"/>
      <c r="D57" s="177"/>
      <c r="E57" s="39">
        <f>E55+E56</f>
        <v>0</v>
      </c>
    </row>
  </sheetData>
  <mergeCells count="11">
    <mergeCell ref="A3:E3"/>
    <mergeCell ref="A5:E5"/>
    <mergeCell ref="A10:A38"/>
    <mergeCell ref="A39:C39"/>
    <mergeCell ref="A50:E50"/>
    <mergeCell ref="A56:D56"/>
    <mergeCell ref="A57:D57"/>
    <mergeCell ref="A44:A45"/>
    <mergeCell ref="A46:C46"/>
    <mergeCell ref="A8:A9"/>
    <mergeCell ref="A55:D5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E47"/>
  <sheetViews>
    <sheetView topLeftCell="A20" workbookViewId="0">
      <selection activeCell="C40" sqref="C40:C41"/>
    </sheetView>
  </sheetViews>
  <sheetFormatPr defaultColWidth="16.7109375" defaultRowHeight="15" x14ac:dyDescent="0.25"/>
  <cols>
    <col min="1" max="1" width="14" customWidth="1"/>
    <col min="2" max="2" width="13.28515625" customWidth="1"/>
    <col min="3" max="3" width="14.7109375" customWidth="1"/>
    <col min="4" max="4" width="14.85546875" customWidth="1"/>
    <col min="5" max="5" width="22.42578125" customWidth="1"/>
  </cols>
  <sheetData>
    <row r="1" spans="1:5" x14ac:dyDescent="0.25">
      <c r="D1" s="9"/>
      <c r="E1" s="9" t="s">
        <v>10</v>
      </c>
    </row>
    <row r="3" spans="1:5" x14ac:dyDescent="0.25">
      <c r="A3" s="187" t="s">
        <v>15</v>
      </c>
      <c r="B3" s="187"/>
      <c r="C3" s="187"/>
      <c r="D3" s="187"/>
      <c r="E3" s="187"/>
    </row>
    <row r="4" spans="1:5" x14ac:dyDescent="0.25">
      <c r="A4" s="4"/>
      <c r="B4" s="4"/>
      <c r="C4" s="4"/>
      <c r="D4" s="4"/>
    </row>
    <row r="5" spans="1:5" ht="29.25" customHeight="1" x14ac:dyDescent="0.25">
      <c r="A5" s="194" t="s">
        <v>59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2" t="s">
        <v>0</v>
      </c>
      <c r="B7" s="1" t="s">
        <v>1</v>
      </c>
      <c r="C7" s="17" t="s">
        <v>2</v>
      </c>
      <c r="D7" s="70" t="s">
        <v>3</v>
      </c>
      <c r="E7" s="81" t="s">
        <v>38</v>
      </c>
    </row>
    <row r="8" spans="1:5" x14ac:dyDescent="0.25">
      <c r="A8" s="200" t="s">
        <v>16</v>
      </c>
      <c r="B8" s="11">
        <v>128</v>
      </c>
      <c r="C8" s="5">
        <v>325</v>
      </c>
      <c r="D8" s="72">
        <v>325</v>
      </c>
      <c r="E8" s="77" t="s">
        <v>41</v>
      </c>
    </row>
    <row r="9" spans="1:5" x14ac:dyDescent="0.25">
      <c r="A9" s="200"/>
      <c r="B9" s="11" t="s">
        <v>65</v>
      </c>
      <c r="C9" s="5">
        <v>176</v>
      </c>
      <c r="D9" s="72">
        <v>128</v>
      </c>
      <c r="E9" s="82" t="s">
        <v>63</v>
      </c>
    </row>
    <row r="10" spans="1:5" x14ac:dyDescent="0.25">
      <c r="A10" s="200"/>
      <c r="B10" s="11" t="s">
        <v>66</v>
      </c>
      <c r="C10" s="5">
        <v>4701</v>
      </c>
      <c r="D10" s="72">
        <v>3875</v>
      </c>
      <c r="E10" s="82" t="s">
        <v>63</v>
      </c>
    </row>
    <row r="11" spans="1:5" x14ac:dyDescent="0.25">
      <c r="A11" s="200"/>
      <c r="B11" s="11" t="s">
        <v>17</v>
      </c>
      <c r="C11" s="5">
        <v>75</v>
      </c>
      <c r="D11" s="72">
        <v>75</v>
      </c>
      <c r="E11" s="77" t="s">
        <v>41</v>
      </c>
    </row>
    <row r="12" spans="1:5" x14ac:dyDescent="0.25">
      <c r="A12" s="200"/>
      <c r="B12" s="11">
        <v>964</v>
      </c>
      <c r="C12" s="5">
        <v>143</v>
      </c>
      <c r="D12" s="72">
        <v>143</v>
      </c>
      <c r="E12" s="82" t="s">
        <v>63</v>
      </c>
    </row>
    <row r="13" spans="1:5" ht="15" customHeight="1" x14ac:dyDescent="0.25">
      <c r="A13" s="200"/>
      <c r="B13" s="16">
        <v>967</v>
      </c>
      <c r="C13" s="5">
        <v>178</v>
      </c>
      <c r="D13" s="72">
        <v>178</v>
      </c>
      <c r="E13" s="82" t="s">
        <v>63</v>
      </c>
    </row>
    <row r="14" spans="1:5" x14ac:dyDescent="0.25">
      <c r="A14" s="200"/>
      <c r="B14" s="11">
        <v>968</v>
      </c>
      <c r="C14" s="5">
        <v>141</v>
      </c>
      <c r="D14" s="72">
        <v>141</v>
      </c>
      <c r="E14" s="82" t="s">
        <v>63</v>
      </c>
    </row>
    <row r="15" spans="1:5" x14ac:dyDescent="0.25">
      <c r="A15" s="200"/>
      <c r="B15" s="11">
        <v>969</v>
      </c>
      <c r="C15" s="5">
        <v>84</v>
      </c>
      <c r="D15" s="72">
        <v>84</v>
      </c>
      <c r="E15" s="82" t="s">
        <v>63</v>
      </c>
    </row>
    <row r="16" spans="1:5" x14ac:dyDescent="0.25">
      <c r="A16" s="200"/>
      <c r="B16" s="11">
        <v>970</v>
      </c>
      <c r="C16" s="5">
        <v>115</v>
      </c>
      <c r="D16" s="72">
        <v>115</v>
      </c>
      <c r="E16" s="82" t="s">
        <v>63</v>
      </c>
    </row>
    <row r="17" spans="1:5" x14ac:dyDescent="0.25">
      <c r="A17" s="200"/>
      <c r="B17" s="11">
        <v>971</v>
      </c>
      <c r="C17" s="5">
        <v>622</v>
      </c>
      <c r="D17" s="72">
        <v>527</v>
      </c>
      <c r="E17" s="82" t="s">
        <v>63</v>
      </c>
    </row>
    <row r="18" spans="1:5" x14ac:dyDescent="0.25">
      <c r="A18" s="200"/>
      <c r="B18" s="11">
        <v>973</v>
      </c>
      <c r="C18" s="5">
        <v>420</v>
      </c>
      <c r="D18" s="72">
        <v>294</v>
      </c>
      <c r="E18" s="82" t="s">
        <v>63</v>
      </c>
    </row>
    <row r="19" spans="1:5" x14ac:dyDescent="0.25">
      <c r="A19" s="200"/>
      <c r="B19" s="11">
        <v>1009</v>
      </c>
      <c r="C19" s="5">
        <v>296</v>
      </c>
      <c r="D19" s="72">
        <v>125</v>
      </c>
      <c r="E19" s="82" t="s">
        <v>64</v>
      </c>
    </row>
    <row r="20" spans="1:5" x14ac:dyDescent="0.25">
      <c r="A20" s="200"/>
      <c r="B20" s="11">
        <v>1010</v>
      </c>
      <c r="C20" s="5">
        <v>349</v>
      </c>
      <c r="D20" s="72">
        <v>103</v>
      </c>
      <c r="E20" s="82" t="s">
        <v>64</v>
      </c>
    </row>
    <row r="21" spans="1:5" x14ac:dyDescent="0.25">
      <c r="A21" s="200"/>
      <c r="B21" s="11">
        <v>1011</v>
      </c>
      <c r="C21" s="5">
        <v>368</v>
      </c>
      <c r="D21" s="72">
        <v>368</v>
      </c>
      <c r="E21" s="82" t="s">
        <v>64</v>
      </c>
    </row>
    <row r="22" spans="1:5" x14ac:dyDescent="0.25">
      <c r="A22" s="200"/>
      <c r="B22" s="11">
        <v>1012</v>
      </c>
      <c r="C22" s="5">
        <v>1042</v>
      </c>
      <c r="D22" s="72">
        <v>1042</v>
      </c>
      <c r="E22" s="82" t="s">
        <v>64</v>
      </c>
    </row>
    <row r="23" spans="1:5" x14ac:dyDescent="0.25">
      <c r="A23" s="200"/>
      <c r="B23" s="11">
        <v>1022</v>
      </c>
      <c r="C23" s="5">
        <v>238</v>
      </c>
      <c r="D23" s="72">
        <v>238</v>
      </c>
      <c r="E23" s="82" t="s">
        <v>64</v>
      </c>
    </row>
    <row r="24" spans="1:5" x14ac:dyDescent="0.25">
      <c r="A24" s="200"/>
      <c r="B24" s="11">
        <v>1143</v>
      </c>
      <c r="C24" s="5">
        <v>1003</v>
      </c>
      <c r="D24" s="72">
        <v>1003</v>
      </c>
      <c r="E24" s="82" t="s">
        <v>63</v>
      </c>
    </row>
    <row r="25" spans="1:5" ht="15.75" thickBot="1" x14ac:dyDescent="0.3">
      <c r="A25" s="200"/>
      <c r="B25" s="11" t="s">
        <v>18</v>
      </c>
      <c r="C25" s="5">
        <v>129</v>
      </c>
      <c r="D25" s="72">
        <v>129</v>
      </c>
      <c r="E25" s="82" t="s">
        <v>63</v>
      </c>
    </row>
    <row r="26" spans="1:5" ht="16.5" thickBot="1" x14ac:dyDescent="0.3">
      <c r="A26" s="179" t="s">
        <v>6</v>
      </c>
      <c r="B26" s="191"/>
      <c r="C26" s="192"/>
      <c r="D26" s="73">
        <f>SUM(D8:D25)</f>
        <v>8893</v>
      </c>
      <c r="E26" s="69"/>
    </row>
    <row r="27" spans="1:5" ht="15.75" x14ac:dyDescent="0.25">
      <c r="A27" s="3"/>
      <c r="B27" s="3"/>
      <c r="C27" s="3"/>
      <c r="D27" s="14"/>
    </row>
    <row r="28" spans="1:5" ht="15.75" x14ac:dyDescent="0.25">
      <c r="A28" s="42" t="s">
        <v>72</v>
      </c>
      <c r="B28" s="3"/>
      <c r="C28" s="3"/>
      <c r="D28" s="14"/>
    </row>
    <row r="29" spans="1:5" ht="16.5" thickBot="1" x14ac:dyDescent="0.3">
      <c r="A29" s="3"/>
      <c r="B29" s="3"/>
      <c r="C29" s="3"/>
      <c r="D29" s="14"/>
    </row>
    <row r="30" spans="1:5" ht="26.25" thickBot="1" x14ac:dyDescent="0.3">
      <c r="A30" s="75" t="s">
        <v>0</v>
      </c>
      <c r="B30" s="106" t="s">
        <v>1</v>
      </c>
      <c r="C30" s="87" t="s">
        <v>2</v>
      </c>
      <c r="D30" s="88" t="s">
        <v>3</v>
      </c>
      <c r="E30" s="89" t="s">
        <v>38</v>
      </c>
    </row>
    <row r="31" spans="1:5" x14ac:dyDescent="0.25">
      <c r="A31" s="189" t="s">
        <v>16</v>
      </c>
      <c r="B31" s="118">
        <v>1011</v>
      </c>
      <c r="C31" s="18">
        <v>368</v>
      </c>
      <c r="D31" s="78">
        <v>368</v>
      </c>
      <c r="E31" s="96" t="s">
        <v>57</v>
      </c>
    </row>
    <row r="32" spans="1:5" x14ac:dyDescent="0.25">
      <c r="A32" s="189"/>
      <c r="B32" s="50">
        <v>1012</v>
      </c>
      <c r="C32" s="5">
        <v>1042</v>
      </c>
      <c r="D32" s="72">
        <v>1042</v>
      </c>
      <c r="E32" s="96" t="s">
        <v>57</v>
      </c>
    </row>
    <row r="33" spans="1:5" ht="15.75" thickBot="1" x14ac:dyDescent="0.3">
      <c r="A33" s="190"/>
      <c r="B33" s="108">
        <v>1022</v>
      </c>
      <c r="C33" s="93">
        <v>238</v>
      </c>
      <c r="D33" s="94">
        <v>238</v>
      </c>
      <c r="E33" s="97" t="s">
        <v>57</v>
      </c>
    </row>
    <row r="34" spans="1:5" ht="16.5" thickBot="1" x14ac:dyDescent="0.3">
      <c r="A34" s="201" t="s">
        <v>6</v>
      </c>
      <c r="B34" s="180"/>
      <c r="C34" s="181"/>
      <c r="D34" s="90">
        <f>SUM(D31:D33)</f>
        <v>1648</v>
      </c>
      <c r="E34" s="91"/>
    </row>
    <row r="35" spans="1:5" ht="15.75" x14ac:dyDescent="0.25">
      <c r="A35" s="3"/>
      <c r="B35" s="3"/>
      <c r="C35" s="3"/>
      <c r="D35" s="14"/>
    </row>
    <row r="37" spans="1:5" x14ac:dyDescent="0.25">
      <c r="A37" s="187" t="s">
        <v>11</v>
      </c>
      <c r="B37" s="187"/>
      <c r="C37" s="187"/>
      <c r="D37" s="187"/>
      <c r="E37" s="187"/>
    </row>
    <row r="38" spans="1:5" ht="15.75" thickBot="1" x14ac:dyDescent="0.3">
      <c r="A38" s="8"/>
    </row>
    <row r="39" spans="1:5" ht="30.75" thickBot="1" x14ac:dyDescent="0.3">
      <c r="A39" s="33" t="s">
        <v>7</v>
      </c>
      <c r="B39" s="34" t="s">
        <v>14</v>
      </c>
      <c r="C39" s="34" t="s">
        <v>19</v>
      </c>
      <c r="D39" s="35" t="s">
        <v>13</v>
      </c>
      <c r="E39" s="51" t="s">
        <v>12</v>
      </c>
    </row>
    <row r="40" spans="1:5" x14ac:dyDescent="0.25">
      <c r="A40" s="36" t="s">
        <v>8</v>
      </c>
      <c r="B40" s="103">
        <f>D26</f>
        <v>8893</v>
      </c>
      <c r="C40" s="104"/>
      <c r="D40" s="105">
        <f>B40*C40</f>
        <v>0</v>
      </c>
      <c r="E40" s="64">
        <f>D40*4</f>
        <v>0</v>
      </c>
    </row>
    <row r="41" spans="1:5" ht="15.75" thickBot="1" x14ac:dyDescent="0.3">
      <c r="A41" s="98" t="s">
        <v>58</v>
      </c>
      <c r="B41" s="99">
        <f>D34</f>
        <v>1648</v>
      </c>
      <c r="C41" s="100"/>
      <c r="D41" s="101">
        <f>B41*C41</f>
        <v>0</v>
      </c>
      <c r="E41" s="102">
        <f>D41*1</f>
        <v>0</v>
      </c>
    </row>
    <row r="42" spans="1:5" x14ac:dyDescent="0.25">
      <c r="A42" s="195" t="s">
        <v>4</v>
      </c>
      <c r="B42" s="196"/>
      <c r="C42" s="196"/>
      <c r="D42" s="197"/>
      <c r="E42" s="43">
        <f>SUM(E40:E41)</f>
        <v>0</v>
      </c>
    </row>
    <row r="43" spans="1:5" x14ac:dyDescent="0.25">
      <c r="A43" s="172" t="s">
        <v>9</v>
      </c>
      <c r="B43" s="173"/>
      <c r="C43" s="173"/>
      <c r="D43" s="198"/>
      <c r="E43" s="23">
        <f>E42/100*21</f>
        <v>0</v>
      </c>
    </row>
    <row r="44" spans="1:5" ht="15.75" thickBot="1" x14ac:dyDescent="0.3">
      <c r="A44" s="175" t="s">
        <v>5</v>
      </c>
      <c r="B44" s="176"/>
      <c r="C44" s="176"/>
      <c r="D44" s="199"/>
      <c r="E44" s="24">
        <f>E42+E43</f>
        <v>0</v>
      </c>
    </row>
    <row r="47" spans="1:5" x14ac:dyDescent="0.25">
      <c r="A47" s="193"/>
      <c r="B47" s="193"/>
      <c r="C47" s="193"/>
      <c r="D47" s="193"/>
      <c r="E47" s="193"/>
    </row>
  </sheetData>
  <mergeCells count="11">
    <mergeCell ref="A47:E47"/>
    <mergeCell ref="A5:E5"/>
    <mergeCell ref="A3:E3"/>
    <mergeCell ref="A42:D42"/>
    <mergeCell ref="A43:D43"/>
    <mergeCell ref="A44:D44"/>
    <mergeCell ref="A26:C26"/>
    <mergeCell ref="A8:A25"/>
    <mergeCell ref="A37:E37"/>
    <mergeCell ref="A34:C34"/>
    <mergeCell ref="A31:A33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0199C-7759-4D13-ABEE-09F33C6371C1}">
  <dimension ref="A1:E20"/>
  <sheetViews>
    <sheetView workbookViewId="0">
      <selection activeCell="C17" sqref="C17"/>
    </sheetView>
  </sheetViews>
  <sheetFormatPr defaultColWidth="16.7109375" defaultRowHeight="15" x14ac:dyDescent="0.25"/>
  <cols>
    <col min="1" max="1" width="18.5703125" customWidth="1"/>
    <col min="2" max="2" width="11.7109375" customWidth="1"/>
    <col min="3" max="3" width="14.140625" customWidth="1"/>
    <col min="4" max="4" width="14.7109375" customWidth="1"/>
    <col min="5" max="5" width="17.5703125" customWidth="1"/>
  </cols>
  <sheetData>
    <row r="1" spans="1:5" x14ac:dyDescent="0.25">
      <c r="D1" s="9"/>
      <c r="E1" s="9" t="s">
        <v>10</v>
      </c>
    </row>
    <row r="3" spans="1:5" x14ac:dyDescent="0.25">
      <c r="A3" s="187" t="s">
        <v>82</v>
      </c>
      <c r="B3" s="187"/>
      <c r="C3" s="187"/>
      <c r="D3" s="187"/>
      <c r="E3" s="187"/>
    </row>
    <row r="4" spans="1:5" x14ac:dyDescent="0.25">
      <c r="A4" s="84"/>
      <c r="B4" s="84"/>
      <c r="C4" s="84"/>
      <c r="D4" s="84"/>
    </row>
    <row r="5" spans="1:5" ht="29.25" customHeight="1" x14ac:dyDescent="0.25">
      <c r="A5" s="202" t="s">
        <v>83</v>
      </c>
      <c r="B5" s="202"/>
      <c r="C5" s="202"/>
      <c r="D5" s="202"/>
      <c r="E5" s="202"/>
    </row>
    <row r="6" spans="1:5" ht="15.75" thickBot="1" x14ac:dyDescent="0.3"/>
    <row r="7" spans="1:5" ht="26.25" thickBot="1" x14ac:dyDescent="0.3">
      <c r="A7" s="2" t="s">
        <v>0</v>
      </c>
      <c r="B7" s="1" t="s">
        <v>1</v>
      </c>
      <c r="C7" s="17" t="s">
        <v>2</v>
      </c>
      <c r="D7" s="70" t="s">
        <v>3</v>
      </c>
      <c r="E7" s="65" t="s">
        <v>38</v>
      </c>
    </row>
    <row r="8" spans="1:5" x14ac:dyDescent="0.25">
      <c r="A8" s="200" t="s">
        <v>86</v>
      </c>
      <c r="B8" s="11" t="s">
        <v>84</v>
      </c>
      <c r="C8" s="5">
        <v>729</v>
      </c>
      <c r="D8" s="72">
        <v>726</v>
      </c>
      <c r="E8" s="77" t="s">
        <v>40</v>
      </c>
    </row>
    <row r="9" spans="1:5" ht="15.75" thickBot="1" x14ac:dyDescent="0.3">
      <c r="A9" s="200"/>
      <c r="B9" s="11" t="s">
        <v>85</v>
      </c>
      <c r="C9" s="5">
        <v>1157</v>
      </c>
      <c r="D9" s="72">
        <v>1157</v>
      </c>
      <c r="E9" s="77" t="s">
        <v>40</v>
      </c>
    </row>
    <row r="10" spans="1:5" ht="16.5" thickBot="1" x14ac:dyDescent="0.3">
      <c r="A10" s="179" t="s">
        <v>6</v>
      </c>
      <c r="B10" s="191"/>
      <c r="C10" s="192"/>
      <c r="D10" s="73">
        <f>SUM(D8:D9)</f>
        <v>1883</v>
      </c>
      <c r="E10" s="69"/>
    </row>
    <row r="11" spans="1:5" ht="15.75" x14ac:dyDescent="0.25">
      <c r="A11" s="3"/>
      <c r="B11" s="3"/>
      <c r="C11" s="3"/>
      <c r="D11" s="14"/>
    </row>
    <row r="14" spans="1:5" x14ac:dyDescent="0.25">
      <c r="A14" s="187" t="s">
        <v>11</v>
      </c>
      <c r="B14" s="187"/>
      <c r="C14" s="187"/>
      <c r="D14" s="187"/>
      <c r="E14" s="187"/>
    </row>
    <row r="15" spans="1:5" ht="15.75" thickBot="1" x14ac:dyDescent="0.3">
      <c r="A15" s="8"/>
    </row>
    <row r="16" spans="1:5" ht="30.75" thickBot="1" x14ac:dyDescent="0.3">
      <c r="A16" s="6" t="s">
        <v>7</v>
      </c>
      <c r="B16" s="7" t="s">
        <v>14</v>
      </c>
      <c r="C16" s="7" t="s">
        <v>19</v>
      </c>
      <c r="D16" s="25" t="s">
        <v>13</v>
      </c>
      <c r="E16" s="20" t="s">
        <v>12</v>
      </c>
    </row>
    <row r="17" spans="1:5" ht="15.75" thickBot="1" x14ac:dyDescent="0.3">
      <c r="A17" s="12" t="s">
        <v>8</v>
      </c>
      <c r="B17" s="13">
        <f>D10</f>
        <v>1883</v>
      </c>
      <c r="C17" s="19"/>
      <c r="D17" s="21">
        <f>B17*C17</f>
        <v>0</v>
      </c>
      <c r="E17" s="21">
        <f>D17*4</f>
        <v>0</v>
      </c>
    </row>
    <row r="18" spans="1:5" x14ac:dyDescent="0.25">
      <c r="A18" s="184" t="s">
        <v>4</v>
      </c>
      <c r="B18" s="185"/>
      <c r="C18" s="185"/>
      <c r="D18" s="203"/>
      <c r="E18" s="22">
        <f>SUM(E17:E17)</f>
        <v>0</v>
      </c>
    </row>
    <row r="19" spans="1:5" x14ac:dyDescent="0.25">
      <c r="A19" s="172" t="s">
        <v>9</v>
      </c>
      <c r="B19" s="173"/>
      <c r="C19" s="173"/>
      <c r="D19" s="198"/>
      <c r="E19" s="23">
        <f>E18/100*21</f>
        <v>0</v>
      </c>
    </row>
    <row r="20" spans="1:5" ht="15.75" thickBot="1" x14ac:dyDescent="0.3">
      <c r="A20" s="175" t="s">
        <v>5</v>
      </c>
      <c r="B20" s="176"/>
      <c r="C20" s="176"/>
      <c r="D20" s="199"/>
      <c r="E20" s="24">
        <f>E18+E19</f>
        <v>0</v>
      </c>
    </row>
  </sheetData>
  <mergeCells count="8">
    <mergeCell ref="A19:D19"/>
    <mergeCell ref="A20:D20"/>
    <mergeCell ref="A3:E3"/>
    <mergeCell ref="A5:E5"/>
    <mergeCell ref="A8:A9"/>
    <mergeCell ref="A10:C10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950D8-C97A-40E7-A33A-82D09F052667}">
  <dimension ref="A1:E28"/>
  <sheetViews>
    <sheetView workbookViewId="0">
      <selection sqref="A1:E29"/>
    </sheetView>
  </sheetViews>
  <sheetFormatPr defaultColWidth="15.5703125" defaultRowHeight="15" x14ac:dyDescent="0.25"/>
  <cols>
    <col min="1" max="1" width="13" customWidth="1"/>
    <col min="2" max="2" width="12.5703125" customWidth="1"/>
    <col min="4" max="4" width="14.140625" customWidth="1"/>
    <col min="5" max="5" width="23.28515625" customWidth="1"/>
  </cols>
  <sheetData>
    <row r="1" spans="1:5" x14ac:dyDescent="0.25">
      <c r="D1" s="9"/>
      <c r="E1" s="9" t="s">
        <v>10</v>
      </c>
    </row>
    <row r="3" spans="1:5" x14ac:dyDescent="0.25">
      <c r="A3" s="187" t="s">
        <v>20</v>
      </c>
      <c r="B3" s="187"/>
      <c r="C3" s="187"/>
      <c r="D3" s="187"/>
      <c r="E3" s="187"/>
    </row>
    <row r="4" spans="1:5" x14ac:dyDescent="0.25">
      <c r="A4" s="15"/>
      <c r="B4" s="15"/>
      <c r="C4" s="15"/>
      <c r="D4" s="15"/>
    </row>
    <row r="5" spans="1:5" ht="29.25" customHeight="1" x14ac:dyDescent="0.25">
      <c r="A5" s="194" t="s">
        <v>59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2" t="s">
        <v>0</v>
      </c>
      <c r="B7" s="1" t="s">
        <v>1</v>
      </c>
      <c r="C7" s="17" t="s">
        <v>2</v>
      </c>
      <c r="D7" s="70" t="s">
        <v>3</v>
      </c>
      <c r="E7" s="65" t="s">
        <v>38</v>
      </c>
    </row>
    <row r="8" spans="1:5" x14ac:dyDescent="0.25">
      <c r="A8" s="200" t="s">
        <v>21</v>
      </c>
      <c r="B8" s="11" t="s">
        <v>22</v>
      </c>
      <c r="C8" s="5">
        <v>104</v>
      </c>
      <c r="D8" s="72">
        <v>104</v>
      </c>
      <c r="E8" s="77" t="s">
        <v>37</v>
      </c>
    </row>
    <row r="9" spans="1:5" x14ac:dyDescent="0.25">
      <c r="A9" s="200"/>
      <c r="B9" s="11" t="s">
        <v>23</v>
      </c>
      <c r="C9" s="5">
        <v>16</v>
      </c>
      <c r="D9" s="72">
        <v>16</v>
      </c>
      <c r="E9" s="77" t="s">
        <v>37</v>
      </c>
    </row>
    <row r="10" spans="1:5" x14ac:dyDescent="0.25">
      <c r="A10" s="200"/>
      <c r="B10" s="11">
        <v>222</v>
      </c>
      <c r="C10" s="5">
        <v>2321</v>
      </c>
      <c r="D10" s="72">
        <v>2321</v>
      </c>
      <c r="E10" s="77" t="s">
        <v>37</v>
      </c>
    </row>
    <row r="11" spans="1:5" x14ac:dyDescent="0.25">
      <c r="A11" s="200"/>
      <c r="B11" s="11">
        <v>766</v>
      </c>
      <c r="C11" s="5">
        <v>850</v>
      </c>
      <c r="D11" s="72">
        <v>850</v>
      </c>
      <c r="E11" s="77" t="s">
        <v>122</v>
      </c>
    </row>
    <row r="12" spans="1:5" x14ac:dyDescent="0.25">
      <c r="A12" s="200"/>
      <c r="B12" s="11" t="s">
        <v>24</v>
      </c>
      <c r="C12" s="5">
        <v>17089</v>
      </c>
      <c r="D12" s="72">
        <v>3577</v>
      </c>
      <c r="E12" s="77" t="s">
        <v>40</v>
      </c>
    </row>
    <row r="13" spans="1:5" x14ac:dyDescent="0.25">
      <c r="A13" s="200"/>
      <c r="B13" s="11" t="s">
        <v>25</v>
      </c>
      <c r="C13" s="5">
        <v>584</v>
      </c>
      <c r="D13" s="72">
        <v>584</v>
      </c>
      <c r="E13" s="77" t="s">
        <v>40</v>
      </c>
    </row>
    <row r="14" spans="1:5" x14ac:dyDescent="0.25">
      <c r="A14" s="200"/>
      <c r="B14" s="11" t="s">
        <v>26</v>
      </c>
      <c r="C14" s="5">
        <v>60</v>
      </c>
      <c r="D14" s="72">
        <v>60</v>
      </c>
      <c r="E14" s="77" t="s">
        <v>40</v>
      </c>
    </row>
    <row r="15" spans="1:5" x14ac:dyDescent="0.25">
      <c r="A15" s="200"/>
      <c r="B15" s="11" t="s">
        <v>69</v>
      </c>
      <c r="C15" s="5">
        <v>4381</v>
      </c>
      <c r="D15" s="72">
        <v>4381</v>
      </c>
      <c r="E15" s="77" t="s">
        <v>39</v>
      </c>
    </row>
    <row r="16" spans="1:5" x14ac:dyDescent="0.25">
      <c r="A16" s="200"/>
      <c r="B16" s="11" t="s">
        <v>70</v>
      </c>
      <c r="C16" s="5">
        <v>246</v>
      </c>
      <c r="D16" s="72">
        <v>246</v>
      </c>
      <c r="E16" s="77" t="s">
        <v>39</v>
      </c>
    </row>
    <row r="17" spans="1:5" ht="15.75" thickBot="1" x14ac:dyDescent="0.3">
      <c r="A17" s="200"/>
      <c r="B17" s="11" t="s">
        <v>71</v>
      </c>
      <c r="C17" s="5">
        <v>4823</v>
      </c>
      <c r="D17" s="72">
        <v>1000</v>
      </c>
      <c r="E17" s="77" t="s">
        <v>39</v>
      </c>
    </row>
    <row r="18" spans="1:5" ht="16.5" thickBot="1" x14ac:dyDescent="0.3">
      <c r="A18" s="179" t="s">
        <v>6</v>
      </c>
      <c r="B18" s="191"/>
      <c r="C18" s="192"/>
      <c r="D18" s="73">
        <f>SUM(D8:D17)</f>
        <v>13139</v>
      </c>
      <c r="E18" s="69"/>
    </row>
    <row r="19" spans="1:5" ht="15.75" x14ac:dyDescent="0.25">
      <c r="A19" s="3"/>
      <c r="B19" s="3"/>
      <c r="C19" s="3"/>
      <c r="D19" s="14"/>
    </row>
    <row r="22" spans="1:5" x14ac:dyDescent="0.25">
      <c r="A22" s="187" t="s">
        <v>11</v>
      </c>
      <c r="B22" s="187"/>
      <c r="C22" s="187"/>
      <c r="D22" s="187"/>
      <c r="E22" s="187"/>
    </row>
    <row r="23" spans="1:5" ht="15.75" thickBot="1" x14ac:dyDescent="0.3">
      <c r="A23" s="8"/>
    </row>
    <row r="24" spans="1:5" ht="30.75" thickBot="1" x14ac:dyDescent="0.3">
      <c r="A24" s="6" t="s">
        <v>7</v>
      </c>
      <c r="B24" s="7" t="s">
        <v>14</v>
      </c>
      <c r="C24" s="7" t="s">
        <v>19</v>
      </c>
      <c r="D24" s="25" t="s">
        <v>13</v>
      </c>
      <c r="E24" s="20" t="s">
        <v>12</v>
      </c>
    </row>
    <row r="25" spans="1:5" ht="15.75" thickBot="1" x14ac:dyDescent="0.3">
      <c r="A25" s="12" t="s">
        <v>8</v>
      </c>
      <c r="B25" s="13">
        <f>D18</f>
        <v>13139</v>
      </c>
      <c r="C25" s="19"/>
      <c r="D25" s="21">
        <f>B25*C25</f>
        <v>0</v>
      </c>
      <c r="E25" s="21">
        <f>D25*4</f>
        <v>0</v>
      </c>
    </row>
    <row r="26" spans="1:5" x14ac:dyDescent="0.25">
      <c r="A26" s="184" t="s">
        <v>4</v>
      </c>
      <c r="B26" s="185"/>
      <c r="C26" s="185"/>
      <c r="D26" s="203"/>
      <c r="E26" s="22">
        <f>SUM(E25:E25)</f>
        <v>0</v>
      </c>
    </row>
    <row r="27" spans="1:5" x14ac:dyDescent="0.25">
      <c r="A27" s="172" t="s">
        <v>9</v>
      </c>
      <c r="B27" s="173"/>
      <c r="C27" s="173"/>
      <c r="D27" s="198"/>
      <c r="E27" s="23">
        <f>E26/100*21</f>
        <v>0</v>
      </c>
    </row>
    <row r="28" spans="1:5" ht="15.75" thickBot="1" x14ac:dyDescent="0.3">
      <c r="A28" s="175" t="s">
        <v>5</v>
      </c>
      <c r="B28" s="176"/>
      <c r="C28" s="176"/>
      <c r="D28" s="199"/>
      <c r="E28" s="24">
        <f>E26+E27</f>
        <v>0</v>
      </c>
    </row>
  </sheetData>
  <mergeCells count="8">
    <mergeCell ref="A27:D27"/>
    <mergeCell ref="A28:D28"/>
    <mergeCell ref="A3:E3"/>
    <mergeCell ref="A5:E5"/>
    <mergeCell ref="A8:A17"/>
    <mergeCell ref="A18:C18"/>
    <mergeCell ref="A26:D26"/>
    <mergeCell ref="A22:E2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38513-30B4-4449-BD88-1D816B0E2858}">
  <dimension ref="A1:E36"/>
  <sheetViews>
    <sheetView tabSelected="1" topLeftCell="A5" workbookViewId="0">
      <selection activeCell="I19" sqref="I19"/>
    </sheetView>
  </sheetViews>
  <sheetFormatPr defaultColWidth="16.7109375" defaultRowHeight="15" x14ac:dyDescent="0.25"/>
  <cols>
    <col min="1" max="1" width="12.5703125" customWidth="1"/>
    <col min="2" max="2" width="13" customWidth="1"/>
    <col min="3" max="3" width="15.5703125" customWidth="1"/>
    <col min="4" max="4" width="14.7109375" customWidth="1"/>
    <col min="5" max="5" width="16.7109375" customWidth="1"/>
  </cols>
  <sheetData>
    <row r="1" spans="1:5" x14ac:dyDescent="0.25">
      <c r="D1" s="9"/>
      <c r="E1" s="9" t="s">
        <v>10</v>
      </c>
    </row>
    <row r="3" spans="1:5" x14ac:dyDescent="0.25">
      <c r="A3" s="187" t="s">
        <v>27</v>
      </c>
      <c r="B3" s="187"/>
      <c r="C3" s="187"/>
      <c r="D3" s="187"/>
      <c r="E3" s="187"/>
    </row>
    <row r="4" spans="1:5" x14ac:dyDescent="0.25">
      <c r="A4" s="27"/>
      <c r="B4" s="27"/>
      <c r="C4" s="27"/>
      <c r="D4" s="27"/>
      <c r="E4" s="27"/>
    </row>
    <row r="5" spans="1:5" x14ac:dyDescent="0.25">
      <c r="A5" s="26"/>
      <c r="B5" s="26"/>
      <c r="C5" s="26"/>
      <c r="D5" s="26"/>
    </row>
    <row r="6" spans="1:5" ht="29.25" customHeight="1" x14ac:dyDescent="0.25">
      <c r="A6" s="194" t="s">
        <v>59</v>
      </c>
      <c r="B6" s="194"/>
      <c r="C6" s="194"/>
      <c r="D6" s="194"/>
      <c r="E6" s="194"/>
    </row>
    <row r="7" spans="1:5" ht="15.75" thickBot="1" x14ac:dyDescent="0.3"/>
    <row r="8" spans="1:5" ht="26.25" thickBot="1" x14ac:dyDescent="0.3">
      <c r="A8" s="2" t="s">
        <v>0</v>
      </c>
      <c r="B8" s="1" t="s">
        <v>1</v>
      </c>
      <c r="C8" s="17" t="s">
        <v>2</v>
      </c>
      <c r="D8" s="70" t="s">
        <v>3</v>
      </c>
      <c r="E8" s="65" t="s">
        <v>38</v>
      </c>
    </row>
    <row r="9" spans="1:5" x14ac:dyDescent="0.25">
      <c r="A9" s="200" t="s">
        <v>28</v>
      </c>
      <c r="B9" s="11" t="s">
        <v>53</v>
      </c>
      <c r="C9" s="5">
        <v>465</v>
      </c>
      <c r="D9" s="72">
        <v>465</v>
      </c>
      <c r="E9" s="171" t="s">
        <v>124</v>
      </c>
    </row>
    <row r="10" spans="1:5" x14ac:dyDescent="0.25">
      <c r="A10" s="200"/>
      <c r="B10" s="11" t="s">
        <v>54</v>
      </c>
      <c r="C10" s="5">
        <v>191</v>
      </c>
      <c r="D10" s="72">
        <v>191</v>
      </c>
      <c r="E10" s="171" t="s">
        <v>124</v>
      </c>
    </row>
    <row r="11" spans="1:5" x14ac:dyDescent="0.25">
      <c r="A11" s="200"/>
      <c r="B11" s="11" t="s">
        <v>55</v>
      </c>
      <c r="C11" s="5">
        <v>75</v>
      </c>
      <c r="D11" s="72">
        <v>75</v>
      </c>
      <c r="E11" s="171" t="s">
        <v>124</v>
      </c>
    </row>
    <row r="12" spans="1:5" ht="15.75" thickBot="1" x14ac:dyDescent="0.3">
      <c r="A12" s="200"/>
      <c r="B12" s="11" t="s">
        <v>56</v>
      </c>
      <c r="C12" s="5">
        <v>200</v>
      </c>
      <c r="D12" s="72">
        <v>200</v>
      </c>
      <c r="E12" s="68" t="s">
        <v>124</v>
      </c>
    </row>
    <row r="13" spans="1:5" ht="16.5" thickBot="1" x14ac:dyDescent="0.3">
      <c r="A13" s="179" t="s">
        <v>6</v>
      </c>
      <c r="B13" s="191"/>
      <c r="C13" s="192"/>
      <c r="D13" s="73">
        <f>SUM(D9:D12)</f>
        <v>931</v>
      </c>
      <c r="E13" s="69"/>
    </row>
    <row r="14" spans="1:5" ht="15.75" x14ac:dyDescent="0.25">
      <c r="A14" s="3"/>
      <c r="B14" s="3"/>
      <c r="C14" s="3"/>
      <c r="D14" s="14"/>
    </row>
    <row r="15" spans="1:5" ht="15.75" x14ac:dyDescent="0.25">
      <c r="A15" s="42" t="s">
        <v>61</v>
      </c>
      <c r="B15" s="3"/>
      <c r="C15" s="3"/>
      <c r="D15" s="14"/>
    </row>
    <row r="16" spans="1:5" ht="16.5" thickBot="1" x14ac:dyDescent="0.3">
      <c r="A16" s="3"/>
      <c r="B16" s="3"/>
      <c r="C16" s="3"/>
      <c r="D16" s="14"/>
    </row>
    <row r="17" spans="1:5" ht="26.25" thickBot="1" x14ac:dyDescent="0.3">
      <c r="A17" s="2" t="s">
        <v>0</v>
      </c>
      <c r="B17" s="1" t="s">
        <v>1</v>
      </c>
      <c r="C17" s="17" t="s">
        <v>2</v>
      </c>
      <c r="D17" s="70" t="s">
        <v>3</v>
      </c>
      <c r="E17" s="65" t="s">
        <v>38</v>
      </c>
    </row>
    <row r="18" spans="1:5" ht="15.75" thickBot="1" x14ac:dyDescent="0.3">
      <c r="A18" s="40" t="s">
        <v>28</v>
      </c>
      <c r="B18" s="29">
        <v>96</v>
      </c>
      <c r="C18" s="79">
        <v>562</v>
      </c>
      <c r="D18" s="80">
        <v>40</v>
      </c>
      <c r="E18" s="66" t="s">
        <v>37</v>
      </c>
    </row>
    <row r="19" spans="1:5" ht="16.5" thickBot="1" x14ac:dyDescent="0.3">
      <c r="A19" s="179" t="s">
        <v>6</v>
      </c>
      <c r="B19" s="191"/>
      <c r="C19" s="191"/>
      <c r="D19" s="73">
        <f>D18</f>
        <v>40</v>
      </c>
      <c r="E19" s="69"/>
    </row>
    <row r="20" spans="1:5" ht="15.75" x14ac:dyDescent="0.25">
      <c r="A20" s="3"/>
      <c r="B20" s="3"/>
      <c r="C20" s="3"/>
      <c r="D20" s="14"/>
    </row>
    <row r="21" spans="1:5" ht="15.75" x14ac:dyDescent="0.25">
      <c r="A21" s="42" t="s">
        <v>60</v>
      </c>
      <c r="B21" s="3"/>
      <c r="C21" s="3"/>
      <c r="D21" s="14"/>
    </row>
    <row r="22" spans="1:5" ht="16.5" thickBot="1" x14ac:dyDescent="0.3">
      <c r="A22" s="3"/>
      <c r="B22" s="3"/>
      <c r="C22" s="3"/>
      <c r="D22" s="14"/>
    </row>
    <row r="23" spans="1:5" ht="26.25" thickBot="1" x14ac:dyDescent="0.3">
      <c r="A23" s="2" t="s">
        <v>0</v>
      </c>
      <c r="B23" s="1" t="s">
        <v>1</v>
      </c>
      <c r="C23" s="17" t="s">
        <v>2</v>
      </c>
      <c r="D23" s="70" t="s">
        <v>3</v>
      </c>
      <c r="E23" s="65" t="s">
        <v>38</v>
      </c>
    </row>
    <row r="24" spans="1:5" ht="15.75" thickBot="1" x14ac:dyDescent="0.3">
      <c r="A24" s="41" t="s">
        <v>28</v>
      </c>
      <c r="B24" s="49">
        <v>227</v>
      </c>
      <c r="C24" s="10">
        <v>397</v>
      </c>
      <c r="D24" s="76">
        <v>75</v>
      </c>
      <c r="E24" s="68" t="s">
        <v>57</v>
      </c>
    </row>
    <row r="25" spans="1:5" ht="16.5" thickBot="1" x14ac:dyDescent="0.3">
      <c r="A25" s="179" t="s">
        <v>6</v>
      </c>
      <c r="B25" s="191"/>
      <c r="C25" s="192"/>
      <c r="D25" s="73">
        <f>SUM(D24:D24)</f>
        <v>75</v>
      </c>
      <c r="E25" s="69"/>
    </row>
    <row r="26" spans="1:5" ht="15.75" x14ac:dyDescent="0.25">
      <c r="A26" s="3"/>
      <c r="B26" s="3"/>
      <c r="C26" s="3"/>
      <c r="D26" s="14"/>
    </row>
    <row r="28" spans="1:5" x14ac:dyDescent="0.25">
      <c r="A28" s="187" t="s">
        <v>11</v>
      </c>
      <c r="B28" s="187"/>
      <c r="C28" s="187"/>
      <c r="D28" s="187"/>
      <c r="E28" s="187"/>
    </row>
    <row r="29" spans="1:5" ht="15.75" thickBot="1" x14ac:dyDescent="0.3">
      <c r="A29" s="8"/>
    </row>
    <row r="30" spans="1:5" ht="30.75" thickBot="1" x14ac:dyDescent="0.3">
      <c r="A30" s="33" t="s">
        <v>7</v>
      </c>
      <c r="B30" s="34" t="s">
        <v>14</v>
      </c>
      <c r="C30" s="34" t="s">
        <v>19</v>
      </c>
      <c r="D30" s="35" t="s">
        <v>13</v>
      </c>
      <c r="E30" s="51" t="s">
        <v>12</v>
      </c>
    </row>
    <row r="31" spans="1:5" x14ac:dyDescent="0.25">
      <c r="A31" s="53" t="s">
        <v>8</v>
      </c>
      <c r="B31" s="57">
        <f>D13</f>
        <v>931</v>
      </c>
      <c r="C31" s="28"/>
      <c r="D31" s="122">
        <f>B31*C31</f>
        <v>0</v>
      </c>
      <c r="E31" s="119">
        <f>D31*4</f>
        <v>0</v>
      </c>
    </row>
    <row r="32" spans="1:5" x14ac:dyDescent="0.25">
      <c r="A32" s="54" t="s">
        <v>58</v>
      </c>
      <c r="B32" s="58">
        <f>D19</f>
        <v>40</v>
      </c>
      <c r="C32" s="52"/>
      <c r="D32" s="123">
        <f>B32*C32</f>
        <v>0</v>
      </c>
      <c r="E32" s="120">
        <f>D32*6</f>
        <v>0</v>
      </c>
    </row>
    <row r="33" spans="1:5" ht="15.75" thickBot="1" x14ac:dyDescent="0.3">
      <c r="A33" s="55" t="s">
        <v>62</v>
      </c>
      <c r="B33" s="59">
        <f>D25</f>
        <v>75</v>
      </c>
      <c r="C33" s="56"/>
      <c r="D33" s="124">
        <f>B33*C33</f>
        <v>0</v>
      </c>
      <c r="E33" s="121">
        <f>D33*2</f>
        <v>0</v>
      </c>
    </row>
    <row r="34" spans="1:5" x14ac:dyDescent="0.25">
      <c r="A34" s="195" t="s">
        <v>4</v>
      </c>
      <c r="B34" s="196"/>
      <c r="C34" s="196"/>
      <c r="D34" s="197"/>
      <c r="E34" s="43">
        <f>SUM(E31:E33)</f>
        <v>0</v>
      </c>
    </row>
    <row r="35" spans="1:5" x14ac:dyDescent="0.25">
      <c r="A35" s="172" t="s">
        <v>9</v>
      </c>
      <c r="B35" s="173"/>
      <c r="C35" s="173"/>
      <c r="D35" s="198"/>
      <c r="E35" s="23">
        <f>E34/100*21</f>
        <v>0</v>
      </c>
    </row>
    <row r="36" spans="1:5" ht="15.75" thickBot="1" x14ac:dyDescent="0.3">
      <c r="A36" s="175" t="s">
        <v>5</v>
      </c>
      <c r="B36" s="176"/>
      <c r="C36" s="176"/>
      <c r="D36" s="199"/>
      <c r="E36" s="24">
        <f>E34+E35</f>
        <v>0</v>
      </c>
    </row>
  </sheetData>
  <mergeCells count="10">
    <mergeCell ref="A35:D35"/>
    <mergeCell ref="A36:D36"/>
    <mergeCell ref="A28:E28"/>
    <mergeCell ref="A3:E3"/>
    <mergeCell ref="A6:E6"/>
    <mergeCell ref="A9:A12"/>
    <mergeCell ref="A13:C13"/>
    <mergeCell ref="A34:D34"/>
    <mergeCell ref="A19:C19"/>
    <mergeCell ref="A25:C2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B597A-293F-4947-93C0-002B865E9CD9}">
  <dimension ref="A1:E28"/>
  <sheetViews>
    <sheetView workbookViewId="0">
      <selection activeCell="C24" sqref="C24:C25"/>
    </sheetView>
  </sheetViews>
  <sheetFormatPr defaultColWidth="16.7109375" defaultRowHeight="15" x14ac:dyDescent="0.25"/>
  <cols>
    <col min="1" max="1" width="12.42578125" customWidth="1"/>
    <col min="2" max="2" width="12.140625" customWidth="1"/>
    <col min="3" max="3" width="14.42578125" customWidth="1"/>
    <col min="4" max="4" width="14.140625" customWidth="1"/>
    <col min="5" max="5" width="19.140625" customWidth="1"/>
  </cols>
  <sheetData>
    <row r="1" spans="1:5" x14ac:dyDescent="0.25">
      <c r="D1" s="9"/>
      <c r="E1" s="9" t="s">
        <v>10</v>
      </c>
    </row>
    <row r="3" spans="1:5" x14ac:dyDescent="0.25">
      <c r="A3" s="187" t="s">
        <v>35</v>
      </c>
      <c r="B3" s="187"/>
      <c r="C3" s="187"/>
      <c r="D3" s="187"/>
      <c r="E3" s="187"/>
    </row>
    <row r="4" spans="1:5" x14ac:dyDescent="0.25">
      <c r="A4" s="32"/>
      <c r="B4" s="32"/>
      <c r="C4" s="32"/>
      <c r="D4" s="32"/>
    </row>
    <row r="5" spans="1:5" ht="29.25" customHeight="1" x14ac:dyDescent="0.25">
      <c r="A5" s="194" t="s">
        <v>59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85" t="s">
        <v>0</v>
      </c>
      <c r="B7" s="86" t="s">
        <v>1</v>
      </c>
      <c r="C7" s="87" t="s">
        <v>2</v>
      </c>
      <c r="D7" s="88" t="s">
        <v>3</v>
      </c>
      <c r="E7" s="89" t="s">
        <v>38</v>
      </c>
    </row>
    <row r="8" spans="1:5" x14ac:dyDescent="0.25">
      <c r="A8" s="204" t="s">
        <v>36</v>
      </c>
      <c r="B8" s="29" t="s">
        <v>78</v>
      </c>
      <c r="C8" s="110">
        <v>1832</v>
      </c>
      <c r="D8" s="111">
        <v>1832</v>
      </c>
      <c r="E8" s="113" t="s">
        <v>81</v>
      </c>
    </row>
    <row r="9" spans="1:5" x14ac:dyDescent="0.25">
      <c r="A9" s="189"/>
      <c r="B9" s="92" t="s">
        <v>79</v>
      </c>
      <c r="C9" s="112">
        <v>2121</v>
      </c>
      <c r="D9" s="71">
        <v>2121</v>
      </c>
      <c r="E9" s="114" t="s">
        <v>81</v>
      </c>
    </row>
    <row r="10" spans="1:5" x14ac:dyDescent="0.25">
      <c r="A10" s="189"/>
      <c r="B10" s="50" t="s">
        <v>51</v>
      </c>
      <c r="C10" s="107">
        <v>963</v>
      </c>
      <c r="D10" s="72">
        <v>963</v>
      </c>
      <c r="E10" s="114" t="s">
        <v>39</v>
      </c>
    </row>
    <row r="11" spans="1:5" ht="15.75" thickBot="1" x14ac:dyDescent="0.3">
      <c r="A11" s="190"/>
      <c r="B11" s="108" t="s">
        <v>52</v>
      </c>
      <c r="C11" s="109">
        <v>342</v>
      </c>
      <c r="D11" s="94">
        <v>342</v>
      </c>
      <c r="E11" s="115" t="s">
        <v>39</v>
      </c>
    </row>
    <row r="12" spans="1:5" ht="16.5" thickBot="1" x14ac:dyDescent="0.3">
      <c r="A12" s="179" t="s">
        <v>6</v>
      </c>
      <c r="B12" s="191"/>
      <c r="C12" s="192"/>
      <c r="D12" s="73">
        <f>SUM(D8:D11)</f>
        <v>5258</v>
      </c>
      <c r="E12" s="69"/>
    </row>
    <row r="13" spans="1:5" ht="15.75" x14ac:dyDescent="0.25">
      <c r="A13" s="3"/>
      <c r="B13" s="3"/>
      <c r="C13" s="3"/>
      <c r="D13" s="14"/>
    </row>
    <row r="14" spans="1:5" ht="15.75" x14ac:dyDescent="0.25">
      <c r="A14" s="42" t="s">
        <v>72</v>
      </c>
      <c r="B14" s="3"/>
      <c r="C14" s="3"/>
      <c r="D14" s="14"/>
    </row>
    <row r="15" spans="1:5" ht="16.5" thickBot="1" x14ac:dyDescent="0.3">
      <c r="A15" s="3"/>
      <c r="B15" s="3"/>
      <c r="C15" s="3"/>
      <c r="D15" s="14"/>
    </row>
    <row r="16" spans="1:5" ht="26.25" thickBot="1" x14ac:dyDescent="0.3">
      <c r="A16" s="75" t="s">
        <v>0</v>
      </c>
      <c r="B16" s="106" t="s">
        <v>1</v>
      </c>
      <c r="C16" s="87" t="s">
        <v>2</v>
      </c>
      <c r="D16" s="88" t="s">
        <v>3</v>
      </c>
      <c r="E16" s="89" t="s">
        <v>38</v>
      </c>
    </row>
    <row r="17" spans="1:5" ht="15" customHeight="1" x14ac:dyDescent="0.25">
      <c r="A17" s="200" t="s">
        <v>36</v>
      </c>
      <c r="B17" s="29" t="s">
        <v>78</v>
      </c>
      <c r="C17" s="110">
        <v>1832</v>
      </c>
      <c r="D17" s="111">
        <v>1832</v>
      </c>
      <c r="E17" s="96" t="s">
        <v>57</v>
      </c>
    </row>
    <row r="18" spans="1:5" ht="15.75" thickBot="1" x14ac:dyDescent="0.3">
      <c r="A18" s="200"/>
      <c r="B18" s="92" t="s">
        <v>79</v>
      </c>
      <c r="C18" s="112">
        <v>2121</v>
      </c>
      <c r="D18" s="117">
        <v>2121</v>
      </c>
      <c r="E18" s="97" t="s">
        <v>57</v>
      </c>
    </row>
    <row r="19" spans="1:5" ht="16.5" thickBot="1" x14ac:dyDescent="0.3">
      <c r="A19" s="179" t="s">
        <v>6</v>
      </c>
      <c r="B19" s="191"/>
      <c r="C19" s="192"/>
      <c r="D19" s="90">
        <f>SUM(D17:D18)</f>
        <v>3953</v>
      </c>
      <c r="E19" s="91"/>
    </row>
    <row r="21" spans="1:5" x14ac:dyDescent="0.25">
      <c r="A21" s="187" t="s">
        <v>11</v>
      </c>
      <c r="B21" s="187"/>
      <c r="C21" s="187"/>
      <c r="D21" s="187"/>
      <c r="E21" s="187"/>
    </row>
    <row r="22" spans="1:5" ht="15.75" thickBot="1" x14ac:dyDescent="0.3">
      <c r="A22" s="8"/>
    </row>
    <row r="23" spans="1:5" ht="30.75" thickBot="1" x14ac:dyDescent="0.3">
      <c r="A23" s="6" t="s">
        <v>7</v>
      </c>
      <c r="B23" s="7" t="s">
        <v>14</v>
      </c>
      <c r="C23" s="7" t="s">
        <v>19</v>
      </c>
      <c r="D23" s="25" t="s">
        <v>13</v>
      </c>
      <c r="E23" s="20" t="s">
        <v>12</v>
      </c>
    </row>
    <row r="24" spans="1:5" x14ac:dyDescent="0.25">
      <c r="A24" s="36" t="s">
        <v>8</v>
      </c>
      <c r="B24" s="103">
        <f>D12</f>
        <v>5258</v>
      </c>
      <c r="C24" s="104"/>
      <c r="D24" s="105">
        <f>B24*C24</f>
        <v>0</v>
      </c>
      <c r="E24" s="105">
        <f>D24*4</f>
        <v>0</v>
      </c>
    </row>
    <row r="25" spans="1:5" ht="15.75" thickBot="1" x14ac:dyDescent="0.3">
      <c r="A25" s="60" t="s">
        <v>58</v>
      </c>
      <c r="B25" s="61">
        <f>D19</f>
        <v>3953</v>
      </c>
      <c r="C25" s="100"/>
      <c r="D25" s="116">
        <f>B25*C25</f>
        <v>0</v>
      </c>
      <c r="E25" s="116">
        <f>D25*1</f>
        <v>0</v>
      </c>
    </row>
    <row r="26" spans="1:5" x14ac:dyDescent="0.25">
      <c r="A26" s="184" t="s">
        <v>4</v>
      </c>
      <c r="B26" s="185"/>
      <c r="C26" s="185"/>
      <c r="D26" s="203"/>
      <c r="E26" s="22">
        <f>SUM(E24:E25)</f>
        <v>0</v>
      </c>
    </row>
    <row r="27" spans="1:5" x14ac:dyDescent="0.25">
      <c r="A27" s="172" t="s">
        <v>9</v>
      </c>
      <c r="B27" s="173"/>
      <c r="C27" s="173"/>
      <c r="D27" s="198"/>
      <c r="E27" s="23">
        <f>E26/100*21</f>
        <v>0</v>
      </c>
    </row>
    <row r="28" spans="1:5" ht="15.75" thickBot="1" x14ac:dyDescent="0.3">
      <c r="A28" s="175" t="s">
        <v>5</v>
      </c>
      <c r="B28" s="176"/>
      <c r="C28" s="176"/>
      <c r="D28" s="199"/>
      <c r="E28" s="24">
        <f>E26+E27</f>
        <v>0</v>
      </c>
    </row>
  </sheetData>
  <mergeCells count="10">
    <mergeCell ref="A26:D26"/>
    <mergeCell ref="A27:D27"/>
    <mergeCell ref="A28:D28"/>
    <mergeCell ref="A3:E3"/>
    <mergeCell ref="A5:E5"/>
    <mergeCell ref="A12:C12"/>
    <mergeCell ref="A21:E21"/>
    <mergeCell ref="A17:A18"/>
    <mergeCell ref="A19:C19"/>
    <mergeCell ref="A8:A1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08E4D-A24A-44F6-A6CB-4B88C24C58D8}">
  <dimension ref="A1:E33"/>
  <sheetViews>
    <sheetView workbookViewId="0">
      <selection sqref="A1:E34"/>
    </sheetView>
  </sheetViews>
  <sheetFormatPr defaultColWidth="16.7109375" defaultRowHeight="15" x14ac:dyDescent="0.25"/>
  <cols>
    <col min="1" max="1" width="12" customWidth="1"/>
    <col min="2" max="2" width="11.7109375" customWidth="1"/>
    <col min="3" max="3" width="13.5703125" customWidth="1"/>
    <col min="4" max="4" width="13.7109375" customWidth="1"/>
    <col min="5" max="5" width="23.85546875" customWidth="1"/>
  </cols>
  <sheetData>
    <row r="1" spans="1:5" x14ac:dyDescent="0.25">
      <c r="D1" s="9"/>
      <c r="E1" s="9" t="s">
        <v>10</v>
      </c>
    </row>
    <row r="3" spans="1:5" x14ac:dyDescent="0.25">
      <c r="A3" s="187" t="s">
        <v>29</v>
      </c>
      <c r="B3" s="187"/>
      <c r="C3" s="187"/>
      <c r="D3" s="187"/>
      <c r="E3" s="187"/>
    </row>
    <row r="4" spans="1:5" x14ac:dyDescent="0.25">
      <c r="A4" s="27"/>
      <c r="B4" s="27"/>
      <c r="C4" s="27"/>
      <c r="D4" s="27"/>
    </row>
    <row r="5" spans="1:5" ht="30" customHeight="1" x14ac:dyDescent="0.25">
      <c r="A5" s="194" t="s">
        <v>59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75" t="s">
        <v>0</v>
      </c>
      <c r="B7" s="74" t="s">
        <v>1</v>
      </c>
      <c r="C7" s="17" t="s">
        <v>2</v>
      </c>
      <c r="D7" s="70" t="s">
        <v>3</v>
      </c>
      <c r="E7" s="65" t="s">
        <v>38</v>
      </c>
    </row>
    <row r="8" spans="1:5" x14ac:dyDescent="0.25">
      <c r="A8" s="189" t="s">
        <v>30</v>
      </c>
      <c r="B8" s="31" t="s">
        <v>34</v>
      </c>
      <c r="C8" s="30">
        <v>1652</v>
      </c>
      <c r="D8" s="71">
        <v>1652</v>
      </c>
      <c r="E8" s="67" t="s">
        <v>41</v>
      </c>
    </row>
    <row r="9" spans="1:5" x14ac:dyDescent="0.25">
      <c r="A9" s="189"/>
      <c r="B9" s="11" t="s">
        <v>31</v>
      </c>
      <c r="C9" s="5">
        <v>3520</v>
      </c>
      <c r="D9" s="72">
        <v>1659</v>
      </c>
      <c r="E9" s="68" t="s">
        <v>126</v>
      </c>
    </row>
    <row r="10" spans="1:5" x14ac:dyDescent="0.25">
      <c r="A10" s="189"/>
      <c r="B10" s="11" t="s">
        <v>32</v>
      </c>
      <c r="C10" s="5">
        <v>11332</v>
      </c>
      <c r="D10" s="72">
        <v>1286</v>
      </c>
      <c r="E10" s="68" t="s">
        <v>126</v>
      </c>
    </row>
    <row r="11" spans="1:5" ht="15.75" thickBot="1" x14ac:dyDescent="0.3">
      <c r="A11" s="189"/>
      <c r="B11" s="11" t="s">
        <v>33</v>
      </c>
      <c r="C11" s="5">
        <v>3575</v>
      </c>
      <c r="D11" s="72">
        <v>1372</v>
      </c>
      <c r="E11" s="68" t="s">
        <v>126</v>
      </c>
    </row>
    <row r="12" spans="1:5" ht="16.5" thickBot="1" x14ac:dyDescent="0.3">
      <c r="A12" s="179" t="s">
        <v>6</v>
      </c>
      <c r="B12" s="191"/>
      <c r="C12" s="192"/>
      <c r="D12" s="73">
        <f>SUM(D8:D11)</f>
        <v>5969</v>
      </c>
      <c r="E12" s="69"/>
    </row>
    <row r="13" spans="1:5" ht="15.75" x14ac:dyDescent="0.25">
      <c r="A13" s="3"/>
      <c r="B13" s="3"/>
      <c r="C13" s="3"/>
      <c r="D13" s="14"/>
    </row>
    <row r="14" spans="1:5" x14ac:dyDescent="0.25">
      <c r="A14" s="83" t="s">
        <v>67</v>
      </c>
      <c r="B14" s="42"/>
      <c r="C14" s="42"/>
      <c r="D14" s="14"/>
    </row>
    <row r="15" spans="1:5" x14ac:dyDescent="0.25">
      <c r="A15" s="83" t="s">
        <v>68</v>
      </c>
      <c r="B15" s="42"/>
      <c r="C15" s="42"/>
      <c r="D15" s="14"/>
    </row>
    <row r="16" spans="1:5" ht="15.75" x14ac:dyDescent="0.25">
      <c r="A16" s="3"/>
      <c r="B16" s="3"/>
      <c r="C16" s="3"/>
      <c r="D16" s="14"/>
    </row>
    <row r="17" spans="1:5" ht="15.75" x14ac:dyDescent="0.25">
      <c r="A17" s="3"/>
      <c r="B17" s="3"/>
      <c r="C17" s="3"/>
      <c r="D17" s="14"/>
    </row>
    <row r="18" spans="1:5" ht="15.75" x14ac:dyDescent="0.25">
      <c r="A18" s="42" t="s">
        <v>121</v>
      </c>
      <c r="B18" s="3"/>
      <c r="C18" s="3"/>
      <c r="D18" s="14"/>
    </row>
    <row r="19" spans="1:5" ht="16.5" thickBot="1" x14ac:dyDescent="0.3">
      <c r="A19" s="3"/>
      <c r="B19" s="3"/>
      <c r="C19" s="3"/>
      <c r="D19" s="14"/>
    </row>
    <row r="20" spans="1:5" ht="26.25" thickBot="1" x14ac:dyDescent="0.3">
      <c r="A20" s="75" t="s">
        <v>0</v>
      </c>
      <c r="B20" s="74" t="s">
        <v>1</v>
      </c>
      <c r="C20" s="17" t="s">
        <v>2</v>
      </c>
      <c r="D20" s="70" t="s">
        <v>3</v>
      </c>
      <c r="E20" s="65" t="s">
        <v>38</v>
      </c>
    </row>
    <row r="21" spans="1:5" x14ac:dyDescent="0.25">
      <c r="A21" s="189" t="s">
        <v>30</v>
      </c>
      <c r="B21" s="49" t="s">
        <v>31</v>
      </c>
      <c r="C21" s="10">
        <v>3520</v>
      </c>
      <c r="D21" s="76">
        <v>1659</v>
      </c>
      <c r="E21" s="68" t="s">
        <v>57</v>
      </c>
    </row>
    <row r="22" spans="1:5" x14ac:dyDescent="0.25">
      <c r="A22" s="189"/>
      <c r="B22" s="50" t="s">
        <v>32</v>
      </c>
      <c r="C22" s="5">
        <v>11332</v>
      </c>
      <c r="D22" s="72">
        <v>1286</v>
      </c>
      <c r="E22" s="68" t="s">
        <v>57</v>
      </c>
    </row>
    <row r="23" spans="1:5" ht="15.75" thickBot="1" x14ac:dyDescent="0.3">
      <c r="A23" s="189"/>
      <c r="B23" s="50" t="s">
        <v>33</v>
      </c>
      <c r="C23" s="5">
        <v>3575</v>
      </c>
      <c r="D23" s="72">
        <v>1372</v>
      </c>
      <c r="E23" s="68" t="s">
        <v>57</v>
      </c>
    </row>
    <row r="24" spans="1:5" ht="16.5" thickBot="1" x14ac:dyDescent="0.3">
      <c r="A24" s="179" t="s">
        <v>6</v>
      </c>
      <c r="B24" s="191"/>
      <c r="C24" s="192"/>
      <c r="D24" s="73">
        <f>SUM(D21:D23)</f>
        <v>4317</v>
      </c>
      <c r="E24" s="69"/>
    </row>
    <row r="25" spans="1:5" ht="15.75" x14ac:dyDescent="0.25">
      <c r="A25" s="3"/>
      <c r="B25" s="3"/>
      <c r="C25" s="3"/>
      <c r="D25" s="14"/>
    </row>
    <row r="26" spans="1:5" x14ac:dyDescent="0.25">
      <c r="A26" s="187" t="s">
        <v>11</v>
      </c>
      <c r="B26" s="187"/>
      <c r="C26" s="187"/>
      <c r="D26" s="187"/>
      <c r="E26" s="187"/>
    </row>
    <row r="27" spans="1:5" ht="15.75" thickBot="1" x14ac:dyDescent="0.3">
      <c r="A27" s="8"/>
    </row>
    <row r="28" spans="1:5" ht="30.75" thickBot="1" x14ac:dyDescent="0.3">
      <c r="A28" s="6" t="s">
        <v>7</v>
      </c>
      <c r="B28" s="7" t="s">
        <v>14</v>
      </c>
      <c r="C28" s="7" t="s">
        <v>19</v>
      </c>
      <c r="D28" s="25" t="s">
        <v>13</v>
      </c>
      <c r="E28" s="20" t="s">
        <v>12</v>
      </c>
    </row>
    <row r="29" spans="1:5" x14ac:dyDescent="0.25">
      <c r="A29" s="60" t="s">
        <v>8</v>
      </c>
      <c r="B29" s="61">
        <f>D12</f>
        <v>5969</v>
      </c>
      <c r="C29" s="62"/>
      <c r="D29" s="63">
        <f>B29*C29</f>
        <v>0</v>
      </c>
      <c r="E29" s="64">
        <f>D29*4</f>
        <v>0</v>
      </c>
    </row>
    <row r="30" spans="1:5" ht="15.75" thickBot="1" x14ac:dyDescent="0.3">
      <c r="A30" s="44" t="s">
        <v>58</v>
      </c>
      <c r="B30" s="45">
        <f>D24</f>
        <v>4317</v>
      </c>
      <c r="C30" s="46"/>
      <c r="D30" s="47">
        <f>B30*C30</f>
        <v>0</v>
      </c>
      <c r="E30" s="48">
        <f>D30*2</f>
        <v>0</v>
      </c>
    </row>
    <row r="31" spans="1:5" x14ac:dyDescent="0.25">
      <c r="A31" s="195" t="s">
        <v>4</v>
      </c>
      <c r="B31" s="196"/>
      <c r="C31" s="196"/>
      <c r="D31" s="197"/>
      <c r="E31" s="43">
        <f>SUM(E29:E30)</f>
        <v>0</v>
      </c>
    </row>
    <row r="32" spans="1:5" x14ac:dyDescent="0.25">
      <c r="A32" s="172" t="s">
        <v>9</v>
      </c>
      <c r="B32" s="173"/>
      <c r="C32" s="173"/>
      <c r="D32" s="198"/>
      <c r="E32" s="23">
        <f>E31/100*21</f>
        <v>0</v>
      </c>
    </row>
    <row r="33" spans="1:5" ht="15.75" thickBot="1" x14ac:dyDescent="0.3">
      <c r="A33" s="175" t="s">
        <v>5</v>
      </c>
      <c r="B33" s="176"/>
      <c r="C33" s="176"/>
      <c r="D33" s="199"/>
      <c r="E33" s="24">
        <f>E31+E32</f>
        <v>0</v>
      </c>
    </row>
  </sheetData>
  <mergeCells count="10">
    <mergeCell ref="A32:D32"/>
    <mergeCell ref="A33:D33"/>
    <mergeCell ref="A3:E3"/>
    <mergeCell ref="A5:E5"/>
    <mergeCell ref="A12:C12"/>
    <mergeCell ref="A26:E26"/>
    <mergeCell ref="A31:D31"/>
    <mergeCell ref="A8:A11"/>
    <mergeCell ref="A24:C24"/>
    <mergeCell ref="A21:A2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263C-2177-4271-9D6A-1B24DBD44702}">
  <dimension ref="A2:D14"/>
  <sheetViews>
    <sheetView workbookViewId="0">
      <selection activeCell="H14" sqref="H14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4" x14ac:dyDescent="0.25">
      <c r="A2" s="187" t="s">
        <v>45</v>
      </c>
      <c r="B2" s="187"/>
      <c r="C2" s="187"/>
      <c r="D2" s="187"/>
    </row>
    <row r="3" spans="1:4" ht="15.75" thickBot="1" x14ac:dyDescent="0.3">
      <c r="A3" s="8"/>
    </row>
    <row r="4" spans="1:4" ht="30.75" thickBot="1" x14ac:dyDescent="0.3">
      <c r="A4" s="158" t="s">
        <v>0</v>
      </c>
      <c r="B4" s="163" t="s">
        <v>4</v>
      </c>
      <c r="C4" s="158" t="s">
        <v>42</v>
      </c>
      <c r="D4" s="168" t="s">
        <v>43</v>
      </c>
    </row>
    <row r="5" spans="1:4" x14ac:dyDescent="0.25">
      <c r="A5" s="159" t="s">
        <v>46</v>
      </c>
      <c r="B5" s="164">
        <f>'Staré Brno'!E42</f>
        <v>0</v>
      </c>
      <c r="C5" s="64">
        <f>B5/100*21</f>
        <v>0</v>
      </c>
      <c r="D5" s="105">
        <f>B5+C5</f>
        <v>0</v>
      </c>
    </row>
    <row r="6" spans="1:4" x14ac:dyDescent="0.25">
      <c r="A6" s="160" t="s">
        <v>73</v>
      </c>
      <c r="B6" s="165">
        <f>Ponava!E55</f>
        <v>0</v>
      </c>
      <c r="C6" s="169">
        <f>B6/100*21</f>
        <v>0</v>
      </c>
      <c r="D6" s="116">
        <f>B6+C6</f>
        <v>0</v>
      </c>
    </row>
    <row r="7" spans="1:4" x14ac:dyDescent="0.25">
      <c r="A7" s="160" t="s">
        <v>74</v>
      </c>
      <c r="B7" s="165">
        <f>Komárov!E18</f>
        <v>0</v>
      </c>
      <c r="C7" s="169">
        <f>B7/100*21</f>
        <v>0</v>
      </c>
      <c r="D7" s="116">
        <f>B7+C7</f>
        <v>0</v>
      </c>
    </row>
    <row r="8" spans="1:4" x14ac:dyDescent="0.25">
      <c r="A8" s="161" t="s">
        <v>47</v>
      </c>
      <c r="B8" s="166">
        <f>Štýřice!E26</f>
        <v>0</v>
      </c>
      <c r="C8" s="170">
        <f>B8/100*21</f>
        <v>0</v>
      </c>
      <c r="D8" s="21">
        <f>B8+C8</f>
        <v>0</v>
      </c>
    </row>
    <row r="9" spans="1:4" x14ac:dyDescent="0.25">
      <c r="A9" s="161" t="s">
        <v>48</v>
      </c>
      <c r="B9" s="166">
        <f>Trnitá!E34</f>
        <v>0</v>
      </c>
      <c r="C9" s="170">
        <f t="shared" ref="C9:C11" si="0">B9/100*21</f>
        <v>0</v>
      </c>
      <c r="D9" s="21">
        <f t="shared" ref="D9:D11" si="1">B9+C9</f>
        <v>0</v>
      </c>
    </row>
    <row r="10" spans="1:4" x14ac:dyDescent="0.25">
      <c r="A10" s="161" t="s">
        <v>49</v>
      </c>
      <c r="B10" s="166">
        <f>Stránice!E26</f>
        <v>0</v>
      </c>
      <c r="C10" s="170">
        <f t="shared" si="0"/>
        <v>0</v>
      </c>
      <c r="D10" s="21">
        <f t="shared" si="1"/>
        <v>0</v>
      </c>
    </row>
    <row r="11" spans="1:4" ht="15.75" thickBot="1" x14ac:dyDescent="0.3">
      <c r="A11" s="162" t="s">
        <v>50</v>
      </c>
      <c r="B11" s="167">
        <f>Veveří!E31</f>
        <v>0</v>
      </c>
      <c r="C11" s="48">
        <f t="shared" si="0"/>
        <v>0</v>
      </c>
      <c r="D11" s="21">
        <f t="shared" si="1"/>
        <v>0</v>
      </c>
    </row>
    <row r="12" spans="1:4" x14ac:dyDescent="0.25">
      <c r="A12" s="184" t="s">
        <v>4</v>
      </c>
      <c r="B12" s="185"/>
      <c r="C12" s="203"/>
      <c r="D12" s="22">
        <f>SUM(B5:B11)</f>
        <v>0</v>
      </c>
    </row>
    <row r="13" spans="1:4" x14ac:dyDescent="0.25">
      <c r="A13" s="172" t="s">
        <v>44</v>
      </c>
      <c r="B13" s="173"/>
      <c r="C13" s="198"/>
      <c r="D13" s="21">
        <f>SUM(C5:C11)</f>
        <v>0</v>
      </c>
    </row>
    <row r="14" spans="1:4" ht="15.75" thickBot="1" x14ac:dyDescent="0.3">
      <c r="A14" s="175" t="s">
        <v>5</v>
      </c>
      <c r="B14" s="176"/>
      <c r="C14" s="199"/>
      <c r="D14" s="24">
        <f>SUM(D5:D11)</f>
        <v>0</v>
      </c>
    </row>
  </sheetData>
  <mergeCells count="4">
    <mergeCell ref="A2:D2"/>
    <mergeCell ref="A12:C12"/>
    <mergeCell ref="A13:C13"/>
    <mergeCell ref="A14:C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Ponava</vt:lpstr>
      <vt:lpstr>Staré Brno</vt:lpstr>
      <vt:lpstr>Komárov</vt:lpstr>
      <vt:lpstr>Štýřice</vt:lpstr>
      <vt:lpstr>Trnitá</vt:lpstr>
      <vt:lpstr>Stránice</vt:lpstr>
      <vt:lpstr>Veveří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2026-01-28T07:23:03Z</cp:lastPrinted>
  <dcterms:created xsi:type="dcterms:W3CDTF">2021-01-25T06:42:47Z</dcterms:created>
  <dcterms:modified xsi:type="dcterms:W3CDTF">2026-01-28T10:38:00Z</dcterms:modified>
</cp:coreProperties>
</file>